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ldatkina\Desktop\Даша\2022\САДЫ\ПЛАНЫ ФХД\28.12.2022\"/>
    </mc:Choice>
  </mc:AlternateContent>
  <bookViews>
    <workbookView xWindow="0" yWindow="0" windowWidth="28800" windowHeight="12300"/>
  </bookViews>
  <sheets>
    <sheet name="2022,2023,2024" sheetId="11" r:id="rId1"/>
    <sheet name="раздел 1" sheetId="8" r:id="rId2"/>
    <sheet name="раздел 2" sheetId="9" r:id="rId3"/>
  </sheets>
  <definedNames>
    <definedName name="_xlnm.Print_Area" localSheetId="1">'раздел 1'!$A$1:$I$118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1" l="1"/>
  <c r="N9" i="11" l="1"/>
  <c r="N11" i="11"/>
  <c r="N23" i="11"/>
  <c r="E90" i="8"/>
  <c r="F25" i="9" l="1"/>
  <c r="O23" i="11" l="1"/>
  <c r="A12" i="8"/>
  <c r="F21" i="11" l="1"/>
  <c r="D21" i="11"/>
  <c r="B21" i="11"/>
  <c r="N16" i="11"/>
  <c r="F26" i="9" l="1"/>
  <c r="F27" i="9" l="1"/>
  <c r="O13" i="11"/>
  <c r="J46" i="11" l="1"/>
  <c r="F24" i="11"/>
  <c r="P24" i="11"/>
  <c r="R15" i="11" l="1"/>
  <c r="P23" i="11" l="1"/>
  <c r="D45" i="11" s="1"/>
  <c r="D43" i="11" s="1"/>
  <c r="N21" i="11" l="1"/>
  <c r="B46" i="11" l="1"/>
  <c r="F46" i="11" s="1"/>
  <c r="T24" i="11"/>
  <c r="I43" i="11"/>
  <c r="H43" i="11"/>
  <c r="E43" i="11"/>
  <c r="S21" i="11"/>
  <c r="R21" i="11"/>
  <c r="R25" i="11" s="1"/>
  <c r="Q21" i="11"/>
  <c r="P21" i="11"/>
  <c r="O21" i="11"/>
  <c r="E21" i="11"/>
  <c r="C21" i="11"/>
  <c r="J38" i="11" l="1"/>
  <c r="P9" i="11"/>
  <c r="A66" i="9" l="1"/>
  <c r="J32" i="11" l="1"/>
  <c r="J33" i="11"/>
  <c r="J31" i="11"/>
  <c r="J45" i="11" l="1"/>
  <c r="J43" i="11" s="1"/>
  <c r="G81" i="8" l="1"/>
  <c r="F81" i="8"/>
  <c r="T23" i="11" l="1"/>
  <c r="P22" i="11"/>
  <c r="P20" i="11"/>
  <c r="P17" i="11"/>
  <c r="P18" i="11"/>
  <c r="P16" i="11"/>
  <c r="P14" i="11"/>
  <c r="P13" i="11"/>
  <c r="P10" i="11"/>
  <c r="P11" i="11"/>
  <c r="F88" i="8" l="1"/>
  <c r="F84" i="8" s="1"/>
  <c r="F79" i="8"/>
  <c r="F63" i="8"/>
  <c r="C45" i="11" l="1"/>
  <c r="J44" i="11"/>
  <c r="E44" i="11"/>
  <c r="C44" i="11"/>
  <c r="B44" i="11"/>
  <c r="G39" i="9"/>
  <c r="G19" i="9"/>
  <c r="G43" i="9" s="1"/>
  <c r="G40" i="9" s="1"/>
  <c r="J42" i="11"/>
  <c r="E42" i="11"/>
  <c r="D42" i="11"/>
  <c r="D41" i="11" s="1"/>
  <c r="C42" i="11"/>
  <c r="C41" i="11" s="1"/>
  <c r="B42" i="11"/>
  <c r="B41" i="11" s="1"/>
  <c r="I41" i="11"/>
  <c r="H41" i="11"/>
  <c r="E41" i="11"/>
  <c r="J40" i="11"/>
  <c r="E40" i="11"/>
  <c r="C40" i="11"/>
  <c r="B40" i="11"/>
  <c r="J39" i="11"/>
  <c r="E39" i="11"/>
  <c r="D39" i="11"/>
  <c r="C39" i="11"/>
  <c r="C37" i="11" s="1"/>
  <c r="B39" i="11"/>
  <c r="E38" i="11"/>
  <c r="C38" i="11"/>
  <c r="B38" i="11"/>
  <c r="I37" i="11"/>
  <c r="H37" i="11"/>
  <c r="J36" i="11"/>
  <c r="E36" i="11"/>
  <c r="D36" i="11"/>
  <c r="C36" i="11"/>
  <c r="B36" i="11"/>
  <c r="J35" i="11"/>
  <c r="E35" i="11"/>
  <c r="C35" i="11"/>
  <c r="C34" i="11" s="1"/>
  <c r="B35" i="11"/>
  <c r="I34" i="11"/>
  <c r="H34" i="11"/>
  <c r="F67" i="8"/>
  <c r="F65" i="8" s="1"/>
  <c r="E33" i="11"/>
  <c r="D33" i="11"/>
  <c r="C33" i="11"/>
  <c r="E32" i="11"/>
  <c r="D32" i="11"/>
  <c r="C32" i="11"/>
  <c r="B32" i="11"/>
  <c r="F62" i="8"/>
  <c r="E31" i="11"/>
  <c r="D31" i="11"/>
  <c r="C31" i="11"/>
  <c r="B31" i="11"/>
  <c r="I30" i="11"/>
  <c r="H30" i="11"/>
  <c r="G25" i="11"/>
  <c r="F23" i="11"/>
  <c r="F22" i="11"/>
  <c r="L21" i="11"/>
  <c r="K21" i="11"/>
  <c r="J21" i="11"/>
  <c r="I21" i="11"/>
  <c r="H21" i="11"/>
  <c r="P19" i="11"/>
  <c r="F20" i="11"/>
  <c r="F19" i="11" s="1"/>
  <c r="S19" i="11"/>
  <c r="R19" i="11"/>
  <c r="Q19" i="11"/>
  <c r="O19" i="11"/>
  <c r="N19" i="11"/>
  <c r="L19" i="11"/>
  <c r="K19" i="11"/>
  <c r="J19" i="11"/>
  <c r="I19" i="11"/>
  <c r="H19" i="11"/>
  <c r="E19" i="11"/>
  <c r="D19" i="11"/>
  <c r="C19" i="11"/>
  <c r="B19" i="11"/>
  <c r="D40" i="11"/>
  <c r="F18" i="11"/>
  <c r="T17" i="11"/>
  <c r="F17" i="11"/>
  <c r="T16" i="11"/>
  <c r="D38" i="11"/>
  <c r="F16" i="11"/>
  <c r="S15" i="11"/>
  <c r="Q15" i="11"/>
  <c r="O15" i="11"/>
  <c r="N15" i="11"/>
  <c r="L15" i="11"/>
  <c r="K15" i="11"/>
  <c r="J15" i="11"/>
  <c r="I15" i="11"/>
  <c r="H15" i="11"/>
  <c r="E15" i="11"/>
  <c r="D15" i="11"/>
  <c r="C15" i="11"/>
  <c r="B15" i="11"/>
  <c r="T14" i="11"/>
  <c r="F14" i="11"/>
  <c r="P12" i="11"/>
  <c r="F13" i="11"/>
  <c r="S12" i="11"/>
  <c r="R12" i="11"/>
  <c r="Q12" i="11"/>
  <c r="O12" i="11"/>
  <c r="N12" i="11"/>
  <c r="L12" i="11"/>
  <c r="K12" i="11"/>
  <c r="J12" i="11"/>
  <c r="I12" i="11"/>
  <c r="H12" i="11"/>
  <c r="E12" i="11"/>
  <c r="D12" i="11"/>
  <c r="C12" i="11"/>
  <c r="B12" i="11"/>
  <c r="N8" i="11"/>
  <c r="F11" i="11"/>
  <c r="T10" i="11"/>
  <c r="F10" i="11"/>
  <c r="T9" i="11"/>
  <c r="F9" i="11"/>
  <c r="S8" i="11"/>
  <c r="R8" i="11"/>
  <c r="Q8" i="11"/>
  <c r="P8" i="11"/>
  <c r="O8" i="11"/>
  <c r="L8" i="11"/>
  <c r="K8" i="11"/>
  <c r="J8" i="11"/>
  <c r="I8" i="11"/>
  <c r="H8" i="11"/>
  <c r="E8" i="11"/>
  <c r="D8" i="11"/>
  <c r="C8" i="11"/>
  <c r="B8" i="11"/>
  <c r="N25" i="11" l="1"/>
  <c r="E40" i="8" s="1"/>
  <c r="C43" i="11"/>
  <c r="F23" i="9" s="1"/>
  <c r="F12" i="11"/>
  <c r="B25" i="11"/>
  <c r="F31" i="11"/>
  <c r="E62" i="8" s="1"/>
  <c r="J37" i="11"/>
  <c r="E25" i="11"/>
  <c r="B34" i="11"/>
  <c r="K25" i="11"/>
  <c r="F39" i="11"/>
  <c r="J41" i="11"/>
  <c r="C25" i="11"/>
  <c r="H25" i="11"/>
  <c r="L25" i="11"/>
  <c r="F32" i="11"/>
  <c r="E63" i="8" s="1"/>
  <c r="H47" i="11"/>
  <c r="F40" i="8" s="1"/>
  <c r="C30" i="11"/>
  <c r="J25" i="11"/>
  <c r="D25" i="11"/>
  <c r="I25" i="11"/>
  <c r="D30" i="11"/>
  <c r="E30" i="11"/>
  <c r="J34" i="11"/>
  <c r="E34" i="11"/>
  <c r="E47" i="11" s="1"/>
  <c r="E37" i="11"/>
  <c r="F42" i="11"/>
  <c r="S25" i="11"/>
  <c r="F15" i="11"/>
  <c r="J30" i="11"/>
  <c r="G35" i="9"/>
  <c r="H39" i="9"/>
  <c r="G48" i="9"/>
  <c r="G45" i="9" s="1"/>
  <c r="P15" i="11"/>
  <c r="P25" i="11" s="1"/>
  <c r="D37" i="11"/>
  <c r="D47" i="11" s="1"/>
  <c r="F8" i="11"/>
  <c r="O25" i="11"/>
  <c r="E47" i="8" s="1"/>
  <c r="B37" i="11"/>
  <c r="F41" i="11"/>
  <c r="F36" i="11"/>
  <c r="Q25" i="11"/>
  <c r="F38" i="11"/>
  <c r="E79" i="8" s="1"/>
  <c r="F40" i="11"/>
  <c r="E81" i="8" s="1"/>
  <c r="T18" i="11"/>
  <c r="T15" i="11" s="1"/>
  <c r="T20" i="11"/>
  <c r="T19" i="11" s="1"/>
  <c r="T22" i="11"/>
  <c r="T21" i="11" s="1"/>
  <c r="D35" i="11"/>
  <c r="D34" i="11" s="1"/>
  <c r="D44" i="11"/>
  <c r="F39" i="9" s="1"/>
  <c r="F47" i="9" s="1"/>
  <c r="F45" i="9" s="1"/>
  <c r="B45" i="11"/>
  <c r="B43" i="11" s="1"/>
  <c r="I47" i="11"/>
  <c r="T11" i="11"/>
  <c r="T8" i="11" s="1"/>
  <c r="T13" i="11"/>
  <c r="T12" i="11" s="1"/>
  <c r="B33" i="11"/>
  <c r="C47" i="11" l="1"/>
  <c r="G41" i="8"/>
  <c r="F41" i="8"/>
  <c r="F38" i="8" s="1"/>
  <c r="E41" i="8"/>
  <c r="E38" i="8" s="1"/>
  <c r="E37" i="8"/>
  <c r="E35" i="8" s="1"/>
  <c r="G37" i="8"/>
  <c r="F37" i="8"/>
  <c r="G49" i="8"/>
  <c r="F49" i="8"/>
  <c r="E49" i="8"/>
  <c r="E45" i="8" s="1"/>
  <c r="J47" i="11"/>
  <c r="F25" i="11"/>
  <c r="E31" i="8" s="1"/>
  <c r="H35" i="9"/>
  <c r="H49" i="9"/>
  <c r="H45" i="9" s="1"/>
  <c r="T25" i="11"/>
  <c r="F33" i="11"/>
  <c r="B30" i="11"/>
  <c r="F45" i="11"/>
  <c r="F19" i="9"/>
  <c r="F42" i="9" s="1"/>
  <c r="F40" i="9" s="1"/>
  <c r="F37" i="11"/>
  <c r="F35" i="11"/>
  <c r="F44" i="11"/>
  <c r="E88" i="8" l="1"/>
  <c r="E84" i="8" s="1"/>
  <c r="F43" i="11"/>
  <c r="G35" i="8"/>
  <c r="F35" i="8"/>
  <c r="E33" i="8"/>
  <c r="B47" i="11"/>
  <c r="F17" i="9"/>
  <c r="E87" i="8"/>
  <c r="F34" i="11"/>
  <c r="E73" i="8"/>
  <c r="E71" i="8" s="1"/>
  <c r="F30" i="11"/>
  <c r="E67" i="8"/>
  <c r="E65" i="8" s="1"/>
  <c r="E60" i="8" s="1"/>
  <c r="F47" i="11" l="1"/>
  <c r="E58" i="8"/>
  <c r="F45" i="8"/>
  <c r="F33" i="8" s="1"/>
  <c r="G45" i="8"/>
  <c r="H19" i="9"/>
  <c r="H44" i="9" s="1"/>
  <c r="H40" i="9" s="1"/>
  <c r="E69" i="8" l="1"/>
  <c r="F35" i="9" l="1"/>
  <c r="F21" i="9"/>
  <c r="H17" i="9"/>
  <c r="H15" i="9" s="1"/>
  <c r="H7" i="9" s="1"/>
  <c r="G17" i="9"/>
  <c r="G88" i="8"/>
  <c r="G84" i="8" s="1"/>
  <c r="E77" i="8"/>
  <c r="G79" i="8"/>
  <c r="G67" i="8"/>
  <c r="G65" i="8" s="1"/>
  <c r="G63" i="8"/>
  <c r="G62" i="8"/>
  <c r="G40" i="8"/>
  <c r="G38" i="8" s="1"/>
  <c r="F15" i="9" l="1"/>
  <c r="F7" i="9" s="1"/>
  <c r="G15" i="9"/>
  <c r="G7" i="9" s="1"/>
  <c r="F77" i="8"/>
  <c r="G33" i="8"/>
  <c r="G60" i="8"/>
  <c r="G77" i="8"/>
  <c r="F60" i="8"/>
  <c r="F58" i="8" l="1"/>
  <c r="G58" i="8"/>
</calcChain>
</file>

<file path=xl/sharedStrings.xml><?xml version="1.0" encoding="utf-8"?>
<sst xmlns="http://schemas.openxmlformats.org/spreadsheetml/2006/main" count="334" uniqueCount="204">
  <si>
    <t>ПЛАН ФИНАНСОВО-ХОЗЯЙСТВЕННОЙ ДЕЯТЕЛЬНОСТИ</t>
  </si>
  <si>
    <t xml:space="preserve">Наименование органа, осуществляющего функции и полномочия учредителя: </t>
  </si>
  <si>
    <t>комитет по образованию города Барнаула</t>
  </si>
  <si>
    <t xml:space="preserve">Учреждение: </t>
  </si>
  <si>
    <t>КОДЫ</t>
  </si>
  <si>
    <t>Дата</t>
  </si>
  <si>
    <t>глава по БК</t>
  </si>
  <si>
    <t>ИНН</t>
  </si>
  <si>
    <t>КПП</t>
  </si>
  <si>
    <t>по ОКЕИ</t>
  </si>
  <si>
    <t>Раздел 1. Поступления и выплаты</t>
  </si>
  <si>
    <t>Наименование показателя</t>
  </si>
  <si>
    <t>Код строки</t>
  </si>
  <si>
    <t>Сумма</t>
  </si>
  <si>
    <t>текущий финансовый год</t>
  </si>
  <si>
    <t>первый год планового периода</t>
  </si>
  <si>
    <t>на 2022 г.</t>
  </si>
  <si>
    <t>второй год планового периода</t>
  </si>
  <si>
    <t>х</t>
  </si>
  <si>
    <t>Доходы, всего:</t>
  </si>
  <si>
    <t>в том числе:</t>
  </si>
  <si>
    <t>доходы от собственности, всего</t>
  </si>
  <si>
    <t>арендная плата</t>
  </si>
  <si>
    <t>доходы от оказания услуг, работ, компенсации затрат учреждений, всего</t>
  </si>
  <si>
    <t>доходы от оказания платных услуг (работ), компенсации затрат</t>
  </si>
  <si>
    <t>доходы от штрафов, пеней, иных сумм принудительного изъятия, всего</t>
  </si>
  <si>
    <t>безвозмездные денежные поступления, всего</t>
  </si>
  <si>
    <t>прочие доходы, всего</t>
  </si>
  <si>
    <t>целевые субсидии</t>
  </si>
  <si>
    <t>субсидии на осуществление капитальных вложений</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</si>
  <si>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</si>
  <si>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</si>
  <si>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</si>
  <si>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</si>
  <si>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</si>
  <si>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оплата труда</t>
  </si>
  <si>
    <t>211, 266</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</si>
  <si>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</si>
  <si>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</si>
  <si>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</si>
  <si>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</si>
  <si>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</si>
  <si>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</si>
  <si>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социальные выплаты гражданам, кроме публичных нормативных социальных выплат</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</si>
  <si>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</si>
  <si>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</si>
  <si>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</si>
  <si>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</si>
  <si>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</si>
  <si>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</si>
  <si>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</si>
  <si>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</si>
  <si>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закупку товаров, работ, услуг в целях капитального ремонта муниципального имущества</t>
  </si>
  <si>
    <t>прочую закупку товаров, работ и услуг, всего</t>
  </si>
  <si>
    <t>220, 310, 340</t>
  </si>
  <si>
    <t>возврат в бюджет средств субсидии</t>
  </si>
  <si>
    <t>по строкам 1100-1900 – коды аналитической группы подвида доходов бюджетов классификации доходов бюджетов;</t>
  </si>
  <si>
    <t>по строкам 1980-1981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</si>
  <si>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</si>
  <si>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4000-4010 – коды аналитической группы вида источников финансирования дефицитов бюджетов классификации источников финансирования дефицитов бюджетов.</t>
  </si>
  <si>
    <t>Раздел 2. Сведения по выплатам на закупки товаров, работ, услуг &lt;9&gt;</t>
  </si>
  <si>
    <t>№ п/п</t>
  </si>
  <si>
    <t>Коды строк</t>
  </si>
  <si>
    <t>Год начала закупки</t>
  </si>
  <si>
    <t>(первый год планового периода)</t>
  </si>
  <si>
    <t>(второй год планового периода)</t>
  </si>
  <si>
    <t>за пределами планового периода</t>
  </si>
  <si>
    <t>1.</t>
  </si>
  <si>
    <t>1.4.1.</t>
  </si>
  <si>
    <t>1.4.1.1</t>
  </si>
  <si>
    <t>в соответствии с Федеральным законом №44-ФЗ</t>
  </si>
  <si>
    <t>1.4.1.2</t>
  </si>
  <si>
    <t>1.4.2.1</t>
  </si>
  <si>
    <t>1.4.2.2</t>
  </si>
  <si>
    <t>1.4.3.</t>
  </si>
  <si>
    <t>за счет средств обязательного медицинского страхования</t>
  </si>
  <si>
    <t>1.4.4.1</t>
  </si>
  <si>
    <t>1.4.4.2</t>
  </si>
  <si>
    <t>1.4.5.1</t>
  </si>
  <si>
    <t>1.4.5.2</t>
  </si>
  <si>
    <t>в соответствии с Федеральным законом №223-ФЗ</t>
  </si>
  <si>
    <t>2.</t>
  </si>
  <si>
    <t>в том числе по году начала закупки:</t>
  </si>
  <si>
    <t>3.</t>
  </si>
  <si>
    <t>(текущий финансовый год)</t>
  </si>
  <si>
    <t xml:space="preserve">                                              (должность)         (фамилия, инициалы)                  (телефон)</t>
  </si>
  <si>
    <t xml:space="preserve">          УТВЕРЖДАЮ:</t>
  </si>
  <si>
    <t xml:space="preserve">               (подпись)           (расшифровка подписи)</t>
  </si>
  <si>
    <t>по Сводному реестру</t>
  </si>
  <si>
    <t>0001</t>
  </si>
  <si>
    <t>0002</t>
  </si>
  <si>
    <t>1.1</t>
  </si>
  <si>
    <t>1.2</t>
  </si>
  <si>
    <t>1.3</t>
  </si>
  <si>
    <t>1.4</t>
  </si>
  <si>
    <t>1.4.4.</t>
  </si>
  <si>
    <t>1.4.2</t>
  </si>
  <si>
    <t>1.4.5</t>
  </si>
  <si>
    <t>мун. задание</t>
  </si>
  <si>
    <t>целевые</t>
  </si>
  <si>
    <t>внебюджет</t>
  </si>
  <si>
    <t>ИТОГО</t>
  </si>
  <si>
    <r>
      <t xml:space="preserve">Единица измерения: </t>
    </r>
    <r>
      <rPr>
        <sz val="12"/>
        <color indexed="8"/>
        <rFont val="Times New Roman"/>
        <family val="1"/>
        <charset val="204"/>
      </rPr>
      <t>руб.</t>
    </r>
  </si>
  <si>
    <r>
      <t xml:space="preserve">за счет субсидий, предоставляемых на финансовое обеспечение выполнения </t>
    </r>
    <r>
      <rPr>
        <b/>
        <sz val="10"/>
        <color indexed="8"/>
        <rFont val="Times New Roman"/>
        <family val="1"/>
        <charset val="204"/>
      </rPr>
      <t>муниципального задания</t>
    </r>
  </si>
  <si>
    <r>
      <t>за счет субсидий, предоставляемых в соответствии</t>
    </r>
    <r>
      <rPr>
        <b/>
        <sz val="10"/>
        <color indexed="8"/>
        <rFont val="Times New Roman"/>
        <family val="1"/>
        <charset val="204"/>
      </rPr>
      <t xml:space="preserve"> с абзацем вторым пункта 1 статьи 78.1</t>
    </r>
    <r>
      <rPr>
        <sz val="10"/>
        <color indexed="8"/>
        <rFont val="Times New Roman"/>
        <family val="1"/>
        <charset val="204"/>
      </rPr>
      <t> Бюджетного кодекса Российской Федерации</t>
    </r>
  </si>
  <si>
    <r>
      <t xml:space="preserve">за счет </t>
    </r>
    <r>
      <rPr>
        <b/>
        <sz val="10"/>
        <color indexed="8"/>
        <rFont val="Times New Roman"/>
        <family val="1"/>
        <charset val="204"/>
      </rPr>
      <t>прочих</t>
    </r>
    <r>
      <rPr>
        <sz val="10"/>
        <color indexed="8"/>
        <rFont val="Times New Roman"/>
        <family val="1"/>
        <charset val="204"/>
      </rPr>
      <t xml:space="preserve"> источников финансового обеспечения</t>
    </r>
  </si>
  <si>
    <r>
      <t xml:space="preserve">Итого по </t>
    </r>
    <r>
      <rPr>
        <b/>
        <sz val="10"/>
        <color indexed="8"/>
        <rFont val="Times New Roman"/>
        <family val="1"/>
        <charset val="204"/>
      </rPr>
      <t>договорам</t>
    </r>
    <r>
      <rPr>
        <sz val="10"/>
        <color indexed="8"/>
        <rFont val="Times New Roman"/>
        <family val="1"/>
        <charset val="204"/>
      </rPr>
      <t xml:space="preserve">, планируемым к заключению в соответствующем финансовом году в соответствии с Федеральным законом </t>
    </r>
    <r>
      <rPr>
        <b/>
        <sz val="10"/>
        <color indexed="8"/>
        <rFont val="Times New Roman"/>
        <family val="1"/>
        <charset val="204"/>
      </rPr>
      <t>№223-ФЗ</t>
    </r>
    <r>
      <rPr>
        <sz val="10"/>
        <color indexed="8"/>
        <rFont val="Times New Roman"/>
        <family val="1"/>
        <charset val="204"/>
      </rPr>
      <t>, по соответст-вующему году закупки</t>
    </r>
  </si>
  <si>
    <t>всего</t>
  </si>
  <si>
    <t>из них гранты</t>
  </si>
  <si>
    <t>строка 210</t>
  </si>
  <si>
    <t>строка 220</t>
  </si>
  <si>
    <t>строка 230</t>
  </si>
  <si>
    <t>строка 250</t>
  </si>
  <si>
    <t>строка 260</t>
  </si>
  <si>
    <t>Итого</t>
  </si>
  <si>
    <t>Исполнитель</t>
  </si>
  <si>
    <t>возврат в дох. бюдж (180 строка Плана)                      (со знаком "-")</t>
  </si>
  <si>
    <t>возврат не использов. обяз-в... (190 строка Плана) (со знаком "+")</t>
  </si>
  <si>
    <t>131, 134</t>
  </si>
  <si>
    <t xml:space="preserve">                                                (должность)         (подпись)              (расшифровка подписи)</t>
  </si>
  <si>
    <t>1.3.1</t>
  </si>
  <si>
    <t>в том числе: в соответствии с Федеральным законом №44-ФЗ</t>
  </si>
  <si>
    <t>1.3.2</t>
  </si>
  <si>
    <t>26421.1</t>
  </si>
  <si>
    <t>26421.2</t>
  </si>
  <si>
    <t>26421.3</t>
  </si>
  <si>
    <t>4.1</t>
  </si>
  <si>
    <t>МБДОУ  - "Детский сад №241"</t>
  </si>
  <si>
    <r>
      <t xml:space="preserve">  ___________     Г.В. Соколова</t>
    </r>
    <r>
      <rPr>
        <u/>
        <sz val="12"/>
        <color indexed="8"/>
        <rFont val="Times New Roman"/>
        <family val="1"/>
        <charset val="204"/>
      </rPr>
      <t xml:space="preserve">         </t>
    </r>
  </si>
  <si>
    <r>
      <t xml:space="preserve">Руководитель учреждения    </t>
    </r>
    <r>
      <rPr>
        <u/>
        <sz val="12"/>
        <color indexed="8"/>
        <rFont val="Times New Roman"/>
        <family val="1"/>
        <charset val="204"/>
      </rPr>
      <t>заведующий</t>
    </r>
    <r>
      <rPr>
        <sz val="12"/>
        <color indexed="8"/>
        <rFont val="Times New Roman"/>
        <family val="1"/>
        <charset val="204"/>
      </rPr>
      <t xml:space="preserve">       ________</t>
    </r>
    <r>
      <rPr>
        <u/>
        <sz val="12"/>
        <color indexed="8"/>
        <rFont val="Times New Roman"/>
        <family val="1"/>
        <charset val="204"/>
      </rPr>
      <t xml:space="preserve">   </t>
    </r>
    <r>
      <rPr>
        <sz val="12"/>
        <color indexed="8"/>
        <rFont val="Times New Roman"/>
        <family val="1"/>
        <charset val="204"/>
      </rPr>
      <t xml:space="preserve">          </t>
    </r>
    <r>
      <rPr>
        <u/>
        <sz val="12"/>
        <color indexed="8"/>
        <rFont val="Times New Roman"/>
        <family val="1"/>
        <charset val="204"/>
      </rPr>
      <t xml:space="preserve">          Г.В. Соколова</t>
    </r>
    <r>
      <rPr>
        <sz val="12"/>
        <color indexed="8"/>
        <rFont val="Times New Roman"/>
        <family val="1"/>
        <charset val="204"/>
      </rPr>
      <t xml:space="preserve">            </t>
    </r>
  </si>
  <si>
    <t>муниципальное бюджетное дошкольное образовательное учреждение  - "Детский сад №241"</t>
  </si>
  <si>
    <t>013Э18190</t>
  </si>
  <si>
    <t xml:space="preserve">         Заведующий МБДОУ "Детский сад №241"</t>
  </si>
  <si>
    <t>Г.В. Соколова</t>
  </si>
  <si>
    <t xml:space="preserve"> Заведующий</t>
  </si>
  <si>
    <r>
      <t xml:space="preserve">Тел. </t>
    </r>
    <r>
      <rPr>
        <i/>
        <sz val="10"/>
        <color rgb="FF000000"/>
        <rFont val="Times New Roman"/>
        <family val="1"/>
        <charset val="204"/>
      </rPr>
      <t>569-058</t>
    </r>
  </si>
  <si>
    <t>на 2023 г.</t>
  </si>
  <si>
    <t>Д.К.Солдаткина</t>
  </si>
  <si>
    <t>закупку энергетических ресурсов</t>
  </si>
  <si>
    <r>
      <t xml:space="preserve">Исполнитель                       </t>
    </r>
    <r>
      <rPr>
        <u/>
        <sz val="12"/>
        <color theme="1"/>
        <rFont val="Times New Roman"/>
        <family val="1"/>
        <charset val="204"/>
      </rPr>
      <t>вед.экономист</t>
    </r>
    <r>
      <rPr>
        <u/>
        <sz val="12"/>
        <color indexed="8"/>
        <rFont val="Times New Roman"/>
        <family val="1"/>
        <charset val="204"/>
      </rPr>
      <t xml:space="preserve"> </t>
    </r>
    <r>
      <rPr>
        <sz val="12"/>
        <color indexed="8"/>
        <rFont val="Times New Roman"/>
        <family val="1"/>
        <charset val="204"/>
      </rPr>
      <t xml:space="preserve">    </t>
    </r>
    <r>
      <rPr>
        <u/>
        <sz val="12"/>
        <color indexed="8"/>
        <rFont val="Times New Roman"/>
        <family val="1"/>
        <charset val="204"/>
      </rPr>
      <t xml:space="preserve">     Д.К.Солдаткина       </t>
    </r>
    <r>
      <rPr>
        <sz val="12"/>
        <color indexed="8"/>
        <rFont val="Times New Roman"/>
        <family val="1"/>
        <charset val="204"/>
      </rPr>
      <t xml:space="preserve">               </t>
    </r>
    <r>
      <rPr>
        <u/>
        <sz val="12"/>
        <color indexed="8"/>
        <rFont val="Times New Roman"/>
        <family val="1"/>
        <charset val="204"/>
      </rPr>
      <t xml:space="preserve">  56-90-58  </t>
    </r>
  </si>
  <si>
    <t>пособия, компенсации и иные социальные выплаты граждан кроме публичных нормативных обязательств</t>
  </si>
  <si>
    <t>И.А. Сысоева</t>
  </si>
  <si>
    <t>&lt;1&gt; В случае утверждения решения о бюджете на текущий финансовый годи плановый период.</t>
  </si>
  <si>
    <t>&lt;2&gt; Указывается дата подписания Плана, а в случае утверждения Плана уполномоченным лицом учреждения– дата утверждения Плана.</t>
  </si>
  <si>
    <t>&lt;3&gt; В графе 3 отражаются:</t>
  </si>
  <si>
    <t>по строкам 2000-2720 – коды видов расходов бюджетов классификации расходов бюджетов;</t>
  </si>
  <si>
    <t>&lt;4&gt;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29.11.2017 №209н, и (или) коды иных аналитических показателей, в случае, если Порядком комитета по образованию города Барнаула предусмотрена указанная детализация.</t>
  </si>
  <si>
    <t>&lt;5&gt; По строкам 0001 и 0002 указываются планируемые суммы остатков средств на начало и на конец планируемого года, если указанные показатели по решению комитета по образованию города Барнаула планируются на этапе формирования проекта Плана финансово-хозяйственной деятельности муниципального учреждения, подведомственного комитету по образованию города Барнаула (далее - План) либо указываются фактические остатки средств при внесении изменений в утвержденный План после завершения отчетного финансового года.</t>
  </si>
  <si>
    <t>&lt;6&gt;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</si>
  <si>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&lt;7&gt;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</si>
  <si>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&lt;8&gt; Показатель отражается со знаком «минус».</t>
  </si>
  <si>
    <t>&lt;9&gt;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</si>
  <si>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&lt;10&gt; В Разделе 2 «Сведения по выплатам на закупку товаров, работ, услуг» Плана детализируют по соответствующим строкам Раздела 1 «Поступления и выплаты» Плана.</t>
  </si>
  <si>
    <t xml:space="preserve"> &lt;10.1&gt;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07.05.2018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8 - 10 разрядах могут указываться нули).</t>
  </si>
  <si>
    <t>&lt;11&gt;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</si>
  <si>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&lt;12&gt; Указывается сумма договоров (контрактов) о закупках товаров, работ, услуг, заключенных без учета требований Федерального закона №44-ФЗ и Федерального закона №223-ФЗ, в случаях, предусмотренных указанными федеральными законами.</t>
  </si>
  <si>
    <t>&lt;13&gt; Указывается сумма закупок товаров, работ, услуг, осуществляемых в соответствии с Федеральным законом №44-ФЗ и Федеральным законом №223-ФЗ.</t>
  </si>
  <si>
    <t>&lt;14&gt; Муниципальным бюджетным учреждением показатель не формируется.</t>
  </si>
  <si>
    <t>&lt;15&gt; Указывается сумма закупок товаров, работ, услуг, осуществляемых в соответствии с Федеральным законом №44-ФЗ.</t>
  </si>
  <si>
    <t>&lt;16&gt; Плановые показатели выплат на закупку товаров, работ, услуг по строке 26500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</si>
  <si>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Код по бюджетной классификации Российской Федерации &lt;3&gt;</t>
  </si>
  <si>
    <t>Аналитический код &lt;4&gt;</t>
  </si>
  <si>
    <r>
      <t>Остаток</t>
    </r>
    <r>
      <rPr>
        <sz val="10"/>
        <color indexed="8"/>
        <rFont val="Times New Roman"/>
        <family val="1"/>
        <charset val="204"/>
      </rPr>
      <t xml:space="preserve"> средств </t>
    </r>
    <r>
      <rPr>
        <b/>
        <sz val="10"/>
        <color indexed="8"/>
        <rFont val="Times New Roman"/>
        <family val="1"/>
        <charset val="204"/>
      </rPr>
      <t>на начало</t>
    </r>
    <r>
      <rPr>
        <sz val="10"/>
        <color indexed="8"/>
        <rFont val="Times New Roman"/>
        <family val="1"/>
        <charset val="204"/>
      </rPr>
      <t xml:space="preserve"> текущего финансового года &lt;5&gt;</t>
    </r>
  </si>
  <si>
    <r>
      <t>Остаток</t>
    </r>
    <r>
      <rPr>
        <sz val="10"/>
        <color indexed="8"/>
        <rFont val="Times New Roman"/>
        <family val="1"/>
        <charset val="204"/>
      </rPr>
      <t xml:space="preserve"> средств </t>
    </r>
    <r>
      <rPr>
        <b/>
        <sz val="10"/>
        <color indexed="8"/>
        <rFont val="Times New Roman"/>
        <family val="1"/>
        <charset val="204"/>
      </rPr>
      <t>на конец</t>
    </r>
    <r>
      <rPr>
        <sz val="10"/>
        <color indexed="8"/>
        <rFont val="Times New Roman"/>
        <family val="1"/>
        <charset val="204"/>
      </rPr>
      <t xml:space="preserve"> текущего финансового года &lt;5&gt;</t>
    </r>
  </si>
  <si>
    <r>
      <t xml:space="preserve">субсидии на финансовое обеспечение выполнения </t>
    </r>
    <r>
      <rPr>
        <b/>
        <sz val="10"/>
        <color indexed="8"/>
        <rFont val="Times New Roman"/>
        <family val="1"/>
        <charset val="204"/>
      </rPr>
      <t xml:space="preserve">муниципального задания </t>
    </r>
    <r>
      <rPr>
        <sz val="10"/>
        <color indexed="8"/>
        <rFont val="Times New Roman"/>
        <family val="1"/>
        <charset val="204"/>
      </rPr>
      <t>за счет средств бюджета публично-правового образования, создавшего учреждение</t>
    </r>
  </si>
  <si>
    <t>гранты, пожертвования</t>
  </si>
  <si>
    <t>прочие поступления, всего &lt;6&gt;</t>
  </si>
  <si>
    <t>иные выплаты населению</t>
  </si>
  <si>
    <t>расходы на закупку товаров, работ, услуг, всего &lt;7&gt;</t>
  </si>
  <si>
    <t>закупку научно-исследовательских и опытно-конструкторских и технологических работ</t>
  </si>
  <si>
    <t>закупку товаров, работ, услуг в целях создания, развития, эксплуатации и вывода из эксплуатации государственных информационных систем</t>
  </si>
  <si>
    <t>капитальные вложения в объекты (государственной) муниципальной собственности, всего</t>
  </si>
  <si>
    <t>приобретение объектов недвижимого имущества (государственной) муниципальными учреждениями</t>
  </si>
  <si>
    <t>строительство (реконструкция) объектов недвижимого имущества (государственной) муниципальными учреждениями</t>
  </si>
  <si>
    <r>
      <t>Выплаты, уменьшающие доход</t>
    </r>
    <r>
      <rPr>
        <sz val="10"/>
        <color indexed="8"/>
        <rFont val="Times New Roman"/>
        <family val="1"/>
        <charset val="204"/>
      </rPr>
      <t>, всего &lt;8&gt;</t>
    </r>
  </si>
  <si>
    <t>налог на прибыль &lt;8&gt;</t>
  </si>
  <si>
    <t>налог на добавленную стоимость &lt;8&gt;</t>
  </si>
  <si>
    <t>прочие налоги, уменьшающие доход &lt;8&gt;</t>
  </si>
  <si>
    <r>
      <t>Прочие выплаты</t>
    </r>
    <r>
      <rPr>
        <sz val="10"/>
        <color indexed="8"/>
        <rFont val="Times New Roman"/>
        <family val="1"/>
        <charset val="204"/>
      </rPr>
      <t>, всего &lt;9&gt;</t>
    </r>
  </si>
  <si>
    <t>Код по бюджетной классифика-ции Рос-сийской Федерации
10.1</t>
  </si>
  <si>
    <t>Выплаты на закупку товаров, работ, услуг, всего &lt;11&gt;</t>
  </si>
  <si>
    <r>
      <t xml:space="preserve">по контрактам (договорам), заключенным </t>
    </r>
    <r>
      <rPr>
        <b/>
        <sz val="10"/>
        <color indexed="8"/>
        <rFont val="Times New Roman"/>
        <family val="1"/>
        <charset val="204"/>
      </rPr>
      <t>до начала</t>
    </r>
    <r>
      <rPr>
        <sz val="10"/>
        <color indexed="8"/>
        <rFont val="Times New Roman"/>
        <family val="1"/>
        <charset val="204"/>
      </rPr>
      <t xml:space="preserve"> текущего финансового года </t>
    </r>
    <r>
      <rPr>
        <b/>
        <sz val="10"/>
        <color indexed="8"/>
        <rFont val="Times New Roman"/>
        <family val="1"/>
        <charset val="204"/>
      </rPr>
      <t>без</t>
    </r>
    <r>
      <rPr>
        <sz val="10"/>
        <color indexed="8"/>
        <rFont val="Times New Roman"/>
        <family val="1"/>
        <charset val="204"/>
      </rPr>
      <t xml:space="preserve"> применения норм  Федерального закона от 05.04 2013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18.07. 2011 №223-ФЗ «О закупках товаров, работ, услуг отдельными видами юридических лиц» (далее - Федеральный закон № 223-ФЗ) &lt;12&gt;</t>
    </r>
  </si>
  <si>
    <r>
      <t xml:space="preserve">по контрактам (договорам), планируемым к заключению </t>
    </r>
    <r>
      <rPr>
        <b/>
        <sz val="10"/>
        <color indexed="8"/>
        <rFont val="Times New Roman"/>
        <family val="1"/>
        <charset val="204"/>
      </rPr>
      <t>в соответствующем</t>
    </r>
    <r>
      <rPr>
        <sz val="10"/>
        <color indexed="8"/>
        <rFont val="Times New Roman"/>
        <family val="1"/>
        <charset val="204"/>
      </rPr>
      <t xml:space="preserve"> финансовом году </t>
    </r>
    <r>
      <rPr>
        <b/>
        <sz val="10"/>
        <color indexed="8"/>
        <rFont val="Times New Roman"/>
        <family val="1"/>
        <charset val="204"/>
      </rPr>
      <t xml:space="preserve">без </t>
    </r>
    <r>
      <rPr>
        <sz val="10"/>
        <color indexed="8"/>
        <rFont val="Times New Roman"/>
        <family val="1"/>
        <charset val="204"/>
      </rPr>
      <t>применения норм Федерального закона №44-ФЗ и Федерального закона №223-ФЗ &lt;12&gt;</t>
    </r>
  </si>
  <si>
    <r>
      <t xml:space="preserve">по контрактам (договорам), заключенным </t>
    </r>
    <r>
      <rPr>
        <b/>
        <sz val="10"/>
        <color indexed="8"/>
        <rFont val="Times New Roman"/>
        <family val="1"/>
        <charset val="204"/>
      </rPr>
      <t>до начала</t>
    </r>
    <r>
      <rPr>
        <sz val="10"/>
        <color indexed="8"/>
        <rFont val="Times New Roman"/>
        <family val="1"/>
        <charset val="204"/>
      </rPr>
      <t xml:space="preserve"> текущего финансового года с учетом требований Федерального закона </t>
    </r>
    <r>
      <rPr>
        <b/>
        <sz val="10"/>
        <color indexed="8"/>
        <rFont val="Times New Roman"/>
        <family val="1"/>
        <charset val="204"/>
      </rPr>
      <t>№44-ФЗ</t>
    </r>
    <r>
      <rPr>
        <sz val="10"/>
        <color indexed="8"/>
        <rFont val="Times New Roman"/>
        <family val="1"/>
        <charset val="204"/>
      </rPr>
      <t xml:space="preserve"> и Федерального закона </t>
    </r>
    <r>
      <rPr>
        <b/>
        <sz val="10"/>
        <color indexed="8"/>
        <rFont val="Times New Roman"/>
        <family val="1"/>
        <charset val="204"/>
      </rPr>
      <t>№223-ФЗ</t>
    </r>
    <r>
      <rPr>
        <sz val="10"/>
        <color indexed="8"/>
        <rFont val="Times New Roman"/>
        <family val="1"/>
        <charset val="204"/>
      </rPr>
      <t xml:space="preserve"> &lt;13&gt;</t>
    </r>
  </si>
  <si>
    <t>из них &lt;10.1&gt;:</t>
  </si>
  <si>
    <r>
      <t xml:space="preserve">по контрактам (договорам), планируемым к заключению </t>
    </r>
    <r>
      <rPr>
        <b/>
        <sz val="10"/>
        <color indexed="8"/>
        <rFont val="Times New Roman"/>
        <family val="1"/>
        <charset val="204"/>
      </rPr>
      <t>в соответствующем</t>
    </r>
    <r>
      <rPr>
        <sz val="10"/>
        <color indexed="8"/>
        <rFont val="Times New Roman"/>
        <family val="1"/>
        <charset val="204"/>
      </rPr>
      <t xml:space="preserve"> финансовом году с учетом требований Федерального закона </t>
    </r>
    <r>
      <rPr>
        <b/>
        <sz val="10"/>
        <color indexed="8"/>
        <rFont val="Times New Roman"/>
        <family val="1"/>
        <charset val="204"/>
      </rPr>
      <t>№44-ФЗ</t>
    </r>
    <r>
      <rPr>
        <sz val="10"/>
        <color indexed="8"/>
        <rFont val="Times New Roman"/>
        <family val="1"/>
        <charset val="204"/>
      </rPr>
      <t xml:space="preserve"> и Федерального закона </t>
    </r>
    <r>
      <rPr>
        <b/>
        <sz val="10"/>
        <color indexed="8"/>
        <rFont val="Times New Roman"/>
        <family val="1"/>
        <charset val="204"/>
      </rPr>
      <t>№223-ФЗ</t>
    </r>
    <r>
      <rPr>
        <sz val="10"/>
        <color indexed="8"/>
        <rFont val="Times New Roman"/>
        <family val="1"/>
        <charset val="204"/>
      </rPr>
      <t xml:space="preserve"> &lt;13&gt;</t>
    </r>
  </si>
  <si>
    <t>в соответствии с Федеральным законом №223-ФЗ &lt;14&gt;</t>
  </si>
  <si>
    <t>за счет субсидий, предоставляемых на осуществление капи-тальных вложений &lt;15&gt;</t>
  </si>
  <si>
    <r>
      <t xml:space="preserve">Итого по </t>
    </r>
    <r>
      <rPr>
        <b/>
        <sz val="10"/>
        <color indexed="8"/>
        <rFont val="Times New Roman"/>
        <family val="1"/>
        <charset val="204"/>
      </rPr>
      <t>контрактам</t>
    </r>
    <r>
      <rPr>
        <sz val="10"/>
        <color indexed="8"/>
        <rFont val="Times New Roman"/>
        <family val="1"/>
        <charset val="204"/>
      </rPr>
      <t xml:space="preserve">, планируемым к заключению в соответствующем финансовом году в соответствии с Федеральным законом </t>
    </r>
    <r>
      <rPr>
        <b/>
        <sz val="10"/>
        <color indexed="8"/>
        <rFont val="Times New Roman"/>
        <family val="1"/>
        <charset val="204"/>
      </rPr>
      <t>№44-ФЗ</t>
    </r>
    <r>
      <rPr>
        <sz val="10"/>
        <color indexed="8"/>
        <rFont val="Times New Roman"/>
        <family val="1"/>
        <charset val="204"/>
      </rPr>
      <t>, по соответствующему году закупки &lt;16&gt;</t>
    </r>
  </si>
  <si>
    <t>26510.1</t>
  </si>
  <si>
    <t>26510.2</t>
  </si>
  <si>
    <t>26510.3</t>
  </si>
  <si>
    <t>26610.1</t>
  </si>
  <si>
    <t>26610.2</t>
  </si>
  <si>
    <t>26610.3</t>
  </si>
  <si>
    <t>остаток на 01.01.2022</t>
  </si>
  <si>
    <t>план на 2022 год</t>
  </si>
  <si>
    <t>ВЫПЛАТЫ 2022 года</t>
  </si>
  <si>
    <t>ПЛАН 2023, 2024  = ВЫПЛАТЫ</t>
  </si>
  <si>
    <t>на 2022 год и плановый период 2023 и 2024 годов</t>
  </si>
  <si>
    <t>на 2024 г.</t>
  </si>
  <si>
    <t>Зам. главного  бухгалтера</t>
  </si>
  <si>
    <r>
      <t xml:space="preserve">Расшифровка к плану финансово-хозяйственной деятельности </t>
    </r>
    <r>
      <rPr>
        <b/>
        <u/>
        <sz val="11"/>
        <rFont val="Times New Roman"/>
        <family val="1"/>
        <charset val="204"/>
      </rPr>
      <t>на 2022-2024 годы от 28.12.2022</t>
    </r>
  </si>
  <si>
    <t xml:space="preserve">      28 декабря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</si>
</sst>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sz val="11"/>
      <color theme="1"/>
      <name val="Times New Roman"/>
      <family val="1"/>
      <charset val="204"/>
    </font>
    <font>
      <sz val="10"/>
      <color rgb="FF000000"/>
      <name val="Times New Roman"/>
      <family val="1"/>
      <charset val="204"/>
    </font>
    <font>
      <b/>
      <sz val="10"/>
      <color theme="1"/>
      <name val="Times New Roman"/>
      <family val="1"/>
      <charset val="204"/>
    </font>
    <font>
      <b/>
      <sz val="11"/>
      <color theme="1"/>
      <name val="Times New Roman"/>
      <family val="1"/>
      <charset val="204"/>
    </font>
    <font>
      <sz val="13"/>
      <color theme="1"/>
      <name val="Times New Roman"/>
      <family val="1"/>
      <charset val="204"/>
    </font>
    <font>
      <u/>
      <sz val="12"/>
      <color rgb="FF000000"/>
      <name val="Times New Roman"/>
      <family val="1"/>
      <charset val="204"/>
    </font>
    <font>
      <b/>
      <sz val="12"/>
      <color theme="1"/>
      <name val="Times New Roman"/>
      <family val="1"/>
      <charset val="204"/>
    </font>
    <font>
      <sz val="9"/>
      <color theme="1"/>
      <name val="Times New Roman"/>
      <family val="1"/>
      <charset val="204"/>
    </font>
    <font>
      <b/>
      <sz val="10"/>
      <name val="Times New Roman"/>
      <family val="1"/>
      <charset val="204"/>
    </font>
    <font>
      <sz val="10"/>
      <name val="Times New Roman"/>
      <family val="1"/>
      <charset val="204"/>
    </font>
    <font>
      <u/>
      <sz val="12"/>
      <color indexed="8"/>
      <name val="Times New Roman"/>
      <family val="1"/>
      <charset val="204"/>
    </font>
    <font>
      <sz val="12"/>
      <color indexed="8"/>
      <name val="Times New Roman"/>
      <family val="1"/>
      <charset val="204"/>
    </font>
    <font>
      <sz val="10"/>
      <color indexed="8"/>
      <name val="Times New Roman"/>
      <family val="1"/>
      <charset val="204"/>
    </font>
    <font>
      <b/>
      <sz val="10"/>
      <color indexed="8"/>
      <name val="Times New Roman"/>
      <family val="1"/>
      <charset val="204"/>
    </font>
    <font>
      <b/>
      <u/>
      <sz val="10"/>
      <name val="Times New Roman"/>
      <family val="1"/>
      <charset val="204"/>
    </font>
    <font>
      <sz val="11"/>
      <color rgb="FF000000"/>
      <name val="Calibri"/>
      <family val="2"/>
      <charset val="204"/>
    </font>
    <font>
      <b/>
      <sz val="11"/>
      <name val="Times New Roman"/>
      <family val="1"/>
      <charset val="204"/>
    </font>
    <font>
      <b/>
      <u/>
      <sz val="11"/>
      <name val="Times New Roman"/>
      <family val="1"/>
      <charset val="204"/>
    </font>
    <font>
      <sz val="8"/>
      <color rgb="FF000000"/>
      <name val="Times New Roman"/>
      <family val="1"/>
      <charset val="204"/>
    </font>
    <font>
      <b/>
      <sz val="8"/>
      <color rgb="FF000000"/>
      <name val="Times New Roman"/>
      <family val="1"/>
      <charset val="204"/>
    </font>
    <font>
      <sz val="8"/>
      <name val="Times New Roman"/>
      <family val="1"/>
      <charset val="204"/>
    </font>
    <font>
      <b/>
      <sz val="9"/>
      <color rgb="FF000000"/>
      <name val="Times New Roman"/>
      <family val="1"/>
      <charset val="204"/>
    </font>
    <font>
      <b/>
      <sz val="9"/>
      <name val="Times New Roman"/>
      <family val="1"/>
      <charset val="204"/>
    </font>
    <font>
      <sz val="9"/>
      <color rgb="FF000000"/>
      <name val="Times New Roman"/>
      <family val="1"/>
      <charset val="204"/>
    </font>
    <font>
      <i/>
      <sz val="8"/>
      <color rgb="FF000000"/>
      <name val="Times New Roman"/>
      <family val="1"/>
      <charset val="204"/>
    </font>
    <font>
      <i/>
      <sz val="8"/>
      <name val="Times New Roman"/>
      <family val="1"/>
      <charset val="204"/>
    </font>
    <font>
      <sz val="9"/>
      <name val="Times New Roman"/>
      <family val="1"/>
      <charset val="204"/>
    </font>
    <font>
      <i/>
      <sz val="10"/>
      <color rgb="FF000000"/>
      <name val="Times New Roman"/>
      <family val="1"/>
      <charset val="204"/>
    </font>
    <font>
      <sz val="10"/>
      <color rgb="FF000000"/>
      <name val="Times New Roman"/>
      <family val="1"/>
      <charset val="1"/>
    </font>
    <font>
      <sz val="10"/>
      <name val="Times New Roman"/>
      <family val="1"/>
      <charset val="1"/>
    </font>
    <font>
      <sz val="7"/>
      <name val="Arial Cyr"/>
      <charset val="204"/>
    </font>
    <font>
      <u/>
      <sz val="12"/>
      <color theme="1"/>
      <name val="Times New Roman"/>
      <family val="1"/>
      <charset val="204"/>
    </font>
    <font>
      <sz val="10.5"/>
      <color theme="1"/>
      <name val="Times New Roman"/>
      <family val="1"/>
      <charset val="204"/>
    </font>
    <font>
      <u/>
      <sz val="11"/>
      <color theme="10"/>
      <name val="Calibri"/>
      <family val="2"/>
      <charset val="204"/>
      <scheme val="minor"/>
    </font>
  </fonts>
  <fills count="6">
    <fill>
      <patternFill patternType="none"/>
    </fill>
    <fill>
      <patternFill patternType="gray125"/>
    </fill>
    <fill>
      <patternFill patternType="solid">
        <fgColor rgb="FFFFFFFF"/>
        <bgColor indexed="64"/>
      </patternFill>
    </fill>
    <fill>
      <patternFill patternType="solid">
        <fgColor rgb="FFDAE3F3"/>
        <bgColor rgb="FFBDD7EE"/>
      </patternFill>
    </fill>
    <fill>
      <patternFill patternType="solid">
        <fgColor rgb="FFFFFFFF"/>
        <bgColor rgb="FFFFFFCC"/>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8" fillId="0" borderId="0"/>
    <xf numFmtId="0" fontId="36" fillId="0" borderId="0" applyNumberFormat="0" applyFill="0" applyBorder="0" applyAlignment="0" applyProtection="0"/>
  </cellStyleXfs>
  <cellXfs count="156">
    <xf numFmtId="0" fontId="0" fillId="0" borderId="0" xfId="0"/>
    <xf numFmtId="0" fontId="1" fillId="0" borderId="0" xfId="0" applyFont="1"/>
    <xf numFmtId="0" fontId="1" fillId="0" borderId="0" xfId="0" applyFont="1" applyAlignment="1">
      <alignment vertical="center"/>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xf>
    <xf numFmtId="0" fontId="1" fillId="0" borderId="0" xfId="0" applyFont="1" applyBorder="1" applyAlignment="1">
      <alignment vertical="center" wrapText="1"/>
    </xf>
    <xf numFmtId="0" fontId="1" fillId="0" borderId="0" xfId="0" applyFont="1" applyBorder="1"/>
    <xf numFmtId="0" fontId="1" fillId="0" borderId="0" xfId="0" applyFont="1" applyAlignment="1">
      <alignment horizontal="center"/>
    </xf>
    <xf numFmtId="0" fontId="8" fillId="0" borderId="0" xfId="0" applyFont="1" applyAlignment="1">
      <alignment vertical="center"/>
    </xf>
    <xf numFmtId="0" fontId="2" fillId="0" borderId="0" xfId="0" applyFont="1"/>
    <xf numFmtId="0" fontId="1" fillId="0" borderId="0" xfId="0" applyFont="1" applyFill="1"/>
    <xf numFmtId="0" fontId="9" fillId="0" borderId="0" xfId="0" applyFont="1" applyAlignment="1">
      <alignment horizontal="left" vertical="center"/>
    </xf>
    <xf numFmtId="0" fontId="7" fillId="0" borderId="0" xfId="0" applyFont="1" applyAlignment="1">
      <alignment horizontal="center" vertical="center"/>
    </xf>
    <xf numFmtId="0" fontId="10" fillId="0" borderId="0" xfId="0" applyFont="1"/>
    <xf numFmtId="0" fontId="1" fillId="0" borderId="1" xfId="0" applyFont="1" applyBorder="1" applyAlignment="1">
      <alignment vertical="center" wrapText="1"/>
    </xf>
    <xf numFmtId="0" fontId="1" fillId="0" borderId="1" xfId="0" applyFont="1" applyBorder="1" applyAlignment="1">
      <alignment vertical="top" wrapText="1"/>
    </xf>
    <xf numFmtId="0" fontId="2" fillId="0" borderId="1" xfId="0" applyFont="1" applyBorder="1" applyAlignment="1">
      <alignment horizontal="center" vertical="center" wrapText="1"/>
    </xf>
    <xf numFmtId="14" fontId="7" fillId="0" borderId="0" xfId="0" applyNumberFormat="1" applyFont="1" applyAlignment="1">
      <alignment horizontal="left" vertical="center"/>
    </xf>
    <xf numFmtId="0" fontId="1" fillId="0" borderId="1" xfId="0" applyFont="1" applyBorder="1" applyAlignment="1">
      <alignment horizontal="right" vertical="center" wrapText="1"/>
    </xf>
    <xf numFmtId="4" fontId="3" fillId="2" borderId="1" xfId="0"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0" fontId="4" fillId="0" borderId="1" xfId="0" applyFont="1" applyBorder="1" applyAlignment="1">
      <alignment horizontal="right" vertical="center" wrapText="1"/>
    </xf>
    <xf numFmtId="4" fontId="3" fillId="2" borderId="1" xfId="0" applyNumberFormat="1" applyFont="1" applyFill="1" applyBorder="1" applyAlignment="1">
      <alignment horizontal="center" vertical="top" wrapText="1"/>
    </xf>
    <xf numFmtId="4" fontId="3" fillId="2"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1" fillId="0" borderId="1" xfId="0" applyFont="1" applyBorder="1" applyAlignment="1">
      <alignment horizontal="center"/>
    </xf>
    <xf numFmtId="0" fontId="2" fillId="0" borderId="0" xfId="0" applyFont="1" applyAlignment="1">
      <alignment horizontal="justify" vertical="center"/>
    </xf>
    <xf numFmtId="4" fontId="6"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2" borderId="0" xfId="0" applyFont="1" applyFill="1" applyBorder="1" applyAlignment="1">
      <alignment vertical="top"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2" fontId="1" fillId="0" borderId="0" xfId="0" applyNumberFormat="1" applyFont="1" applyBorder="1" applyAlignment="1">
      <alignment horizontal="center" vertical="top" wrapText="1"/>
    </xf>
    <xf numFmtId="2" fontId="1" fillId="2" borderId="0" xfId="0" applyNumberFormat="1" applyFont="1" applyFill="1" applyBorder="1" applyAlignment="1">
      <alignment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0" xfId="0" applyFont="1" applyFill="1" applyProtection="1">
      <protection locked="0"/>
    </xf>
    <xf numFmtId="0" fontId="2" fillId="0" borderId="0" xfId="0" applyFont="1" applyFill="1" applyAlignment="1" applyProtection="1">
      <alignment horizontal="left" vertical="center"/>
      <protection locked="0"/>
    </xf>
    <xf numFmtId="0" fontId="2" fillId="0" borderId="0" xfId="0" applyFont="1" applyFill="1" applyProtection="1">
      <protection locked="0"/>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4" fontId="3" fillId="2" borderId="1" xfId="0" applyNumberFormat="1" applyFont="1" applyFill="1" applyBorder="1" applyAlignment="1" applyProtection="1">
      <alignment horizontal="right" vertical="center" wrapText="1"/>
      <protection locked="0"/>
    </xf>
    <xf numFmtId="4" fontId="3" fillId="0" borderId="1" xfId="0" applyNumberFormat="1" applyFont="1" applyBorder="1" applyAlignment="1" applyProtection="1">
      <alignment horizontal="center" vertical="center" wrapText="1"/>
      <protection locked="0"/>
    </xf>
    <xf numFmtId="4" fontId="3" fillId="2"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 fontId="3" fillId="0" borderId="1" xfId="0" applyNumberFormat="1" applyFont="1" applyFill="1" applyBorder="1" applyAlignment="1">
      <alignment horizontal="right" vertical="center" wrapText="1"/>
    </xf>
    <xf numFmtId="4" fontId="3" fillId="0" borderId="1" xfId="0" applyNumberFormat="1" applyFont="1" applyBorder="1" applyAlignment="1" applyProtection="1">
      <alignment horizontal="center" vertical="center" wrapText="1"/>
    </xf>
    <xf numFmtId="0" fontId="7" fillId="0" borderId="0" xfId="0" applyFont="1" applyAlignment="1" applyProtection="1">
      <alignment horizontal="justify" vertical="center"/>
      <protection locked="0"/>
    </xf>
    <xf numFmtId="0" fontId="0" fillId="0" borderId="0" xfId="0" applyProtection="1">
      <protection locked="0"/>
    </xf>
    <xf numFmtId="0" fontId="2" fillId="0" borderId="0" xfId="0" applyFont="1" applyProtection="1">
      <protection locked="0"/>
    </xf>
    <xf numFmtId="0" fontId="1" fillId="0" borderId="1" xfId="0"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 fontId="3" fillId="0" borderId="1" xfId="0" applyNumberFormat="1" applyFont="1" applyFill="1" applyBorder="1" applyAlignment="1" applyProtection="1">
      <alignment horizontal="right" vertical="center" wrapText="1"/>
      <protection locked="0"/>
    </xf>
    <xf numFmtId="4" fontId="3" fillId="0" borderId="1" xfId="0" applyNumberFormat="1" applyFont="1" applyFill="1" applyBorder="1" applyAlignment="1">
      <alignment horizontal="center" vertical="center" wrapText="1"/>
    </xf>
    <xf numFmtId="0" fontId="19" fillId="0" borderId="0" xfId="1" applyFont="1"/>
    <xf numFmtId="0" fontId="4" fillId="0" borderId="0" xfId="1" applyFont="1"/>
    <xf numFmtId="0" fontId="11" fillId="0" borderId="0" xfId="1" applyFont="1"/>
    <xf numFmtId="0" fontId="17" fillId="0" borderId="0" xfId="1" applyFont="1"/>
    <xf numFmtId="0" fontId="12" fillId="0" borderId="0" xfId="1" applyFont="1"/>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Alignment="1">
      <alignment vertical="center"/>
    </xf>
    <xf numFmtId="0" fontId="21" fillId="0" borderId="0" xfId="1" applyFont="1" applyAlignment="1">
      <alignment horizontal="center" vertical="center"/>
    </xf>
    <xf numFmtId="0" fontId="23"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4" fillId="3" borderId="1" xfId="1" applyFont="1" applyFill="1" applyBorder="1"/>
    <xf numFmtId="4" fontId="25" fillId="3" borderId="1" xfId="1" applyNumberFormat="1" applyFont="1" applyFill="1" applyBorder="1"/>
    <xf numFmtId="2" fontId="25" fillId="0" borderId="0" xfId="1" applyNumberFormat="1" applyFont="1" applyBorder="1"/>
    <xf numFmtId="2" fontId="25" fillId="0" borderId="1" xfId="1" applyNumberFormat="1" applyFont="1" applyBorder="1"/>
    <xf numFmtId="0" fontId="26" fillId="0" borderId="0" xfId="1" applyFont="1"/>
    <xf numFmtId="0" fontId="27" fillId="3" borderId="1" xfId="1" applyFont="1" applyFill="1" applyBorder="1"/>
    <xf numFmtId="4" fontId="27" fillId="0" borderId="1" xfId="1" applyNumberFormat="1" applyFont="1" applyBorder="1"/>
    <xf numFmtId="4" fontId="28" fillId="0" borderId="1" xfId="1" applyNumberFormat="1" applyFont="1" applyBorder="1"/>
    <xf numFmtId="2" fontId="28" fillId="0" borderId="0" xfId="1" applyNumberFormat="1" applyFont="1" applyBorder="1"/>
    <xf numFmtId="2" fontId="27" fillId="0" borderId="1" xfId="1" applyNumberFormat="1" applyFont="1" applyBorder="1"/>
    <xf numFmtId="2" fontId="27" fillId="0" borderId="0" xfId="1" applyNumberFormat="1" applyFont="1" applyBorder="1"/>
    <xf numFmtId="0" fontId="27" fillId="0" borderId="0" xfId="1" applyFont="1"/>
    <xf numFmtId="2" fontId="28" fillId="0" borderId="1" xfId="1" applyNumberFormat="1" applyFont="1" applyBorder="1"/>
    <xf numFmtId="4" fontId="24" fillId="3" borderId="1" xfId="1" applyNumberFormat="1" applyFont="1" applyFill="1" applyBorder="1"/>
    <xf numFmtId="2" fontId="24" fillId="0" borderId="0" xfId="1" applyNumberFormat="1" applyFont="1" applyBorder="1"/>
    <xf numFmtId="2" fontId="24" fillId="0" borderId="1" xfId="1" applyNumberFormat="1" applyFont="1" applyBorder="1"/>
    <xf numFmtId="4" fontId="29" fillId="4" borderId="1" xfId="1" applyNumberFormat="1" applyFont="1" applyFill="1" applyBorder="1"/>
    <xf numFmtId="2" fontId="29" fillId="0" borderId="0" xfId="1" applyNumberFormat="1" applyFont="1" applyBorder="1"/>
    <xf numFmtId="0" fontId="22" fillId="0" borderId="0" xfId="1" applyFont="1" applyBorder="1" applyAlignment="1">
      <alignment vertical="center"/>
    </xf>
    <xf numFmtId="0" fontId="26" fillId="3" borderId="1" xfId="1" applyFont="1" applyFill="1" applyBorder="1"/>
    <xf numFmtId="0" fontId="30" fillId="0" borderId="0" xfId="1" applyFont="1"/>
    <xf numFmtId="0" fontId="31" fillId="0" borderId="0" xfId="1" applyFont="1" applyBorder="1"/>
    <xf numFmtId="2" fontId="31" fillId="0" borderId="0" xfId="1" applyNumberFormat="1" applyFont="1" applyBorder="1"/>
    <xf numFmtId="2" fontId="31" fillId="0" borderId="3" xfId="1" applyNumberFormat="1" applyFont="1" applyBorder="1"/>
    <xf numFmtId="0" fontId="32" fillId="0" borderId="0" xfId="1" applyFont="1" applyBorder="1"/>
    <xf numFmtId="0" fontId="31" fillId="0" borderId="0" xfId="1" applyFont="1"/>
    <xf numFmtId="0" fontId="32" fillId="0" borderId="0" xfId="1" applyFont="1"/>
    <xf numFmtId="0" fontId="31" fillId="0" borderId="3" xfId="1" applyFont="1" applyBorder="1"/>
    <xf numFmtId="0" fontId="33" fillId="0" borderId="0" xfId="1" applyFont="1"/>
    <xf numFmtId="0" fontId="18" fillId="0" borderId="0" xfId="1"/>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center" wrapText="1"/>
    </xf>
    <xf numFmtId="0" fontId="1" fillId="2" borderId="1" xfId="0" applyFont="1" applyFill="1" applyBorder="1" applyAlignment="1">
      <alignment horizontal="center"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4" fontId="35" fillId="0" borderId="1" xfId="0" applyNumberFormat="1" applyFont="1" applyBorder="1" applyAlignment="1" applyProtection="1">
      <alignment horizontal="center" vertical="center" wrapText="1"/>
      <protection locked="0"/>
    </xf>
    <xf numFmtId="0" fontId="1" fillId="0" borderId="1" xfId="0" applyNumberFormat="1" applyFont="1" applyBorder="1" applyAlignment="1" applyProtection="1">
      <alignment horizontal="center" vertical="center" wrapText="1"/>
      <protection locked="0"/>
    </xf>
    <xf numFmtId="4" fontId="35" fillId="0" borderId="0" xfId="0" applyNumberFormat="1" applyFont="1" applyBorder="1" applyAlignment="1" applyProtection="1">
      <alignment horizontal="center" vertical="center" wrapText="1"/>
      <protection locked="0"/>
    </xf>
    <xf numFmtId="0" fontId="1" fillId="2" borderId="0" xfId="0" applyFont="1" applyFill="1" applyBorder="1" applyAlignment="1">
      <alignment horizontal="center" vertical="top" wrapText="1"/>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4" fontId="3" fillId="0" borderId="0" xfId="0" applyNumberFormat="1" applyFont="1" applyBorder="1" applyAlignment="1" applyProtection="1">
      <alignment horizontal="center" vertical="center" wrapText="1"/>
      <protection locked="0"/>
    </xf>
    <xf numFmtId="0" fontId="2" fillId="0" borderId="0" xfId="0" applyFont="1" applyAlignment="1" applyProtection="1">
      <alignment horizontal="left" vertical="top"/>
      <protection locked="0"/>
    </xf>
    <xf numFmtId="0" fontId="3" fillId="0" borderId="1" xfId="0" applyFont="1" applyBorder="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 fontId="3" fillId="5"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 fontId="3" fillId="0" borderId="1" xfId="0" applyNumberFormat="1" applyFont="1" applyFill="1" applyBorder="1" applyAlignment="1" applyProtection="1">
      <alignment horizontal="center" vertical="center" wrapText="1"/>
      <protection locked="0"/>
    </xf>
    <xf numFmtId="4" fontId="4" fillId="0" borderId="0" xfId="1" applyNumberFormat="1" applyFont="1"/>
    <xf numFmtId="0" fontId="21"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1" fillId="0" borderId="1" xfId="1" applyFont="1" applyBorder="1" applyAlignment="1">
      <alignment horizontal="center" vertical="center"/>
    </xf>
    <xf numFmtId="0" fontId="22" fillId="3" borderId="1" xfId="1"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9"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2" fillId="0" borderId="0" xfId="0" applyFont="1" applyFill="1" applyAlignment="1">
      <alignment horizontal="center" vertical="center"/>
    </xf>
    <xf numFmtId="0" fontId="8" fillId="0" borderId="0" xfId="0" applyFont="1" applyAlignment="1" applyProtection="1">
      <alignment horizontal="left" vertical="top" wrapText="1"/>
      <protection locked="0"/>
    </xf>
    <xf numFmtId="0" fontId="1" fillId="2" borderId="1" xfId="0" applyFont="1" applyFill="1" applyBorder="1" applyAlignment="1">
      <alignment horizontal="center" vertical="center" wrapText="1"/>
    </xf>
    <xf numFmtId="0" fontId="10" fillId="0" borderId="0" xfId="0" applyFont="1" applyAlignment="1">
      <alignment horizontal="left"/>
    </xf>
    <xf numFmtId="14" fontId="2" fillId="0" borderId="0" xfId="0" applyNumberFormat="1" applyFont="1" applyFill="1" applyAlignment="1" applyProtection="1">
      <alignment horizontal="left" vertical="center"/>
      <protection locked="0"/>
    </xf>
    <xf numFmtId="0" fontId="10" fillId="0" borderId="0" xfId="0" applyFont="1" applyBorder="1" applyAlignment="1">
      <alignment horizontal="left" vertical="center" wrapText="1"/>
    </xf>
    <xf numFmtId="0" fontId="10" fillId="0" borderId="0" xfId="2" applyFont="1" applyFill="1" applyAlignment="1">
      <alignment horizontal="left" wrapText="1"/>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7"/>
  <sheetViews>
    <sheetView tabSelected="1" zoomScaleNormal="100" workbookViewId="0">
      <selection activeCell="O27" sqref="O27"/>
    </sheetView>
  </sheetViews>
  <sheetFormatPr defaultColWidth="9.109375" defaultRowHeight="14.4" x14ac:dyDescent="0.3"/>
  <cols>
    <col min="1" max="1" width="8.88671875" style="70" customWidth="1"/>
    <col min="2" max="2" width="11.5546875" style="70" customWidth="1"/>
    <col min="3" max="3" width="11.6640625" style="70" customWidth="1"/>
    <col min="4" max="4" width="10.6640625" style="70" customWidth="1"/>
    <col min="5" max="5" width="9.44140625" style="70" customWidth="1"/>
    <col min="6" max="6" width="11.5546875" style="70" customWidth="1"/>
    <col min="7" max="7" width="0.5546875" style="70" customWidth="1"/>
    <col min="8" max="8" width="12.44140625" style="70" customWidth="1"/>
    <col min="9" max="9" width="11.44140625" style="70" customWidth="1"/>
    <col min="10" max="10" width="11.5546875" style="70" customWidth="1"/>
    <col min="11" max="11" width="6.44140625" style="70" customWidth="1"/>
    <col min="12" max="12" width="8.44140625" style="70" customWidth="1"/>
    <col min="13" max="13" width="0.5546875" style="70" customWidth="1"/>
    <col min="14" max="14" width="11.5546875" style="70" customWidth="1"/>
    <col min="15" max="15" width="11" style="70" customWidth="1"/>
    <col min="16" max="16" width="10.88671875" style="70" customWidth="1"/>
    <col min="17" max="17" width="10.5546875" style="70" customWidth="1"/>
    <col min="18" max="18" width="11.6640625" style="70" customWidth="1"/>
    <col min="19" max="19" width="10.6640625" style="70" customWidth="1"/>
    <col min="20" max="20" width="11.44140625" style="70" customWidth="1"/>
    <col min="21" max="23" width="9.33203125" style="70" customWidth="1"/>
    <col min="24" max="24" width="9.109375" style="70"/>
    <col min="25" max="25" width="10.44140625" style="70" customWidth="1"/>
    <col min="26" max="1025" width="9.109375" style="70"/>
    <col min="1026" max="16384" width="9.109375" style="109"/>
  </cols>
  <sheetData>
    <row r="1" spans="1:20" x14ac:dyDescent="0.3">
      <c r="A1" s="69" t="s">
        <v>202</v>
      </c>
    </row>
    <row r="2" spans="1:20" ht="15.75" customHeight="1" x14ac:dyDescent="0.3">
      <c r="A2" s="71"/>
      <c r="C2" s="72" t="s">
        <v>127</v>
      </c>
    </row>
    <row r="3" spans="1:20" x14ac:dyDescent="0.3">
      <c r="C3" s="73"/>
    </row>
    <row r="4" spans="1:20" x14ac:dyDescent="0.3">
      <c r="A4" s="71"/>
    </row>
    <row r="5" spans="1:20" s="76" customFormat="1" ht="24" customHeight="1" x14ac:dyDescent="0.3">
      <c r="A5" s="140"/>
      <c r="B5" s="141" t="s">
        <v>195</v>
      </c>
      <c r="C5" s="141"/>
      <c r="D5" s="141"/>
      <c r="E5" s="141"/>
      <c r="F5" s="141"/>
      <c r="G5" s="74"/>
      <c r="H5" s="138" t="s">
        <v>116</v>
      </c>
      <c r="I5" s="138"/>
      <c r="J5" s="138" t="s">
        <v>117</v>
      </c>
      <c r="K5" s="138"/>
      <c r="L5" s="138"/>
      <c r="M5" s="75"/>
      <c r="N5" s="141" t="s">
        <v>196</v>
      </c>
      <c r="O5" s="141"/>
      <c r="P5" s="141"/>
      <c r="Q5" s="141"/>
      <c r="R5" s="141"/>
      <c r="S5" s="141"/>
      <c r="T5" s="141"/>
    </row>
    <row r="6" spans="1:20" s="77" customFormat="1" ht="11.25" customHeight="1" x14ac:dyDescent="0.3">
      <c r="A6" s="140"/>
      <c r="B6" s="138" t="s">
        <v>98</v>
      </c>
      <c r="C6" s="138" t="s">
        <v>99</v>
      </c>
      <c r="D6" s="139" t="s">
        <v>100</v>
      </c>
      <c r="E6" s="139"/>
      <c r="F6" s="138" t="s">
        <v>101</v>
      </c>
      <c r="G6" s="75"/>
      <c r="H6" s="138"/>
      <c r="I6" s="138"/>
      <c r="J6" s="138"/>
      <c r="K6" s="138"/>
      <c r="L6" s="138"/>
      <c r="M6" s="75"/>
      <c r="N6" s="138" t="s">
        <v>98</v>
      </c>
      <c r="O6" s="138" t="s">
        <v>99</v>
      </c>
      <c r="P6" s="139" t="s">
        <v>100</v>
      </c>
      <c r="Q6" s="139"/>
      <c r="R6" s="139"/>
      <c r="S6" s="139"/>
      <c r="T6" s="138" t="s">
        <v>101</v>
      </c>
    </row>
    <row r="7" spans="1:20" s="77" customFormat="1" ht="27" customHeight="1" x14ac:dyDescent="0.3">
      <c r="A7" s="140"/>
      <c r="B7" s="138"/>
      <c r="C7" s="138"/>
      <c r="D7" s="78" t="s">
        <v>107</v>
      </c>
      <c r="E7" s="78" t="s">
        <v>108</v>
      </c>
      <c r="F7" s="138"/>
      <c r="G7" s="75"/>
      <c r="H7" s="79" t="s">
        <v>98</v>
      </c>
      <c r="I7" s="79" t="s">
        <v>99</v>
      </c>
      <c r="J7" s="79" t="s">
        <v>98</v>
      </c>
      <c r="K7" s="79" t="s">
        <v>99</v>
      </c>
      <c r="L7" s="79" t="s">
        <v>100</v>
      </c>
      <c r="M7" s="75"/>
      <c r="N7" s="138"/>
      <c r="O7" s="138"/>
      <c r="P7" s="78" t="s">
        <v>107</v>
      </c>
      <c r="Q7" s="78">
        <v>150</v>
      </c>
      <c r="R7" s="78">
        <v>130</v>
      </c>
      <c r="S7" s="78">
        <v>120</v>
      </c>
      <c r="T7" s="138"/>
    </row>
    <row r="8" spans="1:20" s="84" customFormat="1" ht="12" x14ac:dyDescent="0.25">
      <c r="A8" s="80" t="s">
        <v>109</v>
      </c>
      <c r="B8" s="81">
        <f>SUM(B9:B11)</f>
        <v>672856.76</v>
      </c>
      <c r="C8" s="81">
        <f>SUM(C9:C11)</f>
        <v>0</v>
      </c>
      <c r="D8" s="81">
        <f>SUM(D9:D11)</f>
        <v>0</v>
      </c>
      <c r="E8" s="81">
        <f>SUM(E9:E11)</f>
        <v>0</v>
      </c>
      <c r="F8" s="81">
        <f>SUM(F9:F11)</f>
        <v>672856.76</v>
      </c>
      <c r="G8" s="82"/>
      <c r="H8" s="83">
        <f>SUM(H9:H11)</f>
        <v>0</v>
      </c>
      <c r="I8" s="83">
        <f>SUM(I9:I11)</f>
        <v>0</v>
      </c>
      <c r="J8" s="83">
        <f>SUM(J9:J11)</f>
        <v>0</v>
      </c>
      <c r="K8" s="83">
        <f>SUM(K9:K11)</f>
        <v>0</v>
      </c>
      <c r="L8" s="83">
        <f>SUM(L9:L11)</f>
        <v>0</v>
      </c>
      <c r="M8" s="82"/>
      <c r="N8" s="81">
        <f t="shared" ref="N8:T8" si="0">SUM(N9:N11)</f>
        <v>16382100</v>
      </c>
      <c r="O8" s="81">
        <f t="shared" si="0"/>
        <v>50896.87</v>
      </c>
      <c r="P8" s="81">
        <f t="shared" si="0"/>
        <v>0</v>
      </c>
      <c r="Q8" s="81">
        <f t="shared" si="0"/>
        <v>0</v>
      </c>
      <c r="R8" s="81">
        <f t="shared" si="0"/>
        <v>0</v>
      </c>
      <c r="S8" s="81">
        <f t="shared" si="0"/>
        <v>0</v>
      </c>
      <c r="T8" s="81">
        <f t="shared" si="0"/>
        <v>16432996.870000001</v>
      </c>
    </row>
    <row r="9" spans="1:20" s="91" customFormat="1" ht="10.199999999999999" x14ac:dyDescent="0.2">
      <c r="A9" s="85">
        <v>111</v>
      </c>
      <c r="B9" s="86">
        <v>447396.8</v>
      </c>
      <c r="C9" s="86">
        <v>0</v>
      </c>
      <c r="D9" s="86">
        <v>0</v>
      </c>
      <c r="E9" s="86">
        <v>0</v>
      </c>
      <c r="F9" s="87">
        <f>SUM(B9:D9)</f>
        <v>447396.8</v>
      </c>
      <c r="G9" s="88"/>
      <c r="H9" s="89"/>
      <c r="I9" s="89"/>
      <c r="J9" s="89"/>
      <c r="K9" s="89"/>
      <c r="L9" s="89"/>
      <c r="M9" s="90"/>
      <c r="N9" s="86">
        <f>3401400+7505000+182400+179700+222000+172900+522700+20100+270100+80400+25600</f>
        <v>12582300</v>
      </c>
      <c r="O9" s="86">
        <v>0</v>
      </c>
      <c r="P9" s="86">
        <f>Q9+R9</f>
        <v>0</v>
      </c>
      <c r="Q9" s="86">
        <v>0</v>
      </c>
      <c r="R9" s="86"/>
      <c r="S9" s="86">
        <v>0</v>
      </c>
      <c r="T9" s="87">
        <f>SUM(N9:P9)</f>
        <v>12582300</v>
      </c>
    </row>
    <row r="10" spans="1:20" s="91" customFormat="1" ht="10.199999999999999" x14ac:dyDescent="0.2">
      <c r="A10" s="85">
        <v>112</v>
      </c>
      <c r="B10" s="86">
        <v>0</v>
      </c>
      <c r="C10" s="86">
        <v>0</v>
      </c>
      <c r="D10" s="86">
        <v>0</v>
      </c>
      <c r="E10" s="86">
        <v>0</v>
      </c>
      <c r="F10" s="87">
        <f>SUM(B10:D10)</f>
        <v>0</v>
      </c>
      <c r="G10" s="88"/>
      <c r="H10" s="92"/>
      <c r="I10" s="92"/>
      <c r="J10" s="92"/>
      <c r="K10" s="92"/>
      <c r="L10" s="92"/>
      <c r="M10" s="88"/>
      <c r="N10" s="86">
        <v>0</v>
      </c>
      <c r="O10" s="86">
        <f>34483+6000</f>
        <v>40483</v>
      </c>
      <c r="P10" s="86">
        <f t="shared" ref="P10:P14" si="1">Q10+R10</f>
        <v>0</v>
      </c>
      <c r="Q10" s="86">
        <v>0</v>
      </c>
      <c r="R10" s="86">
        <v>0</v>
      </c>
      <c r="S10" s="86">
        <v>0</v>
      </c>
      <c r="T10" s="87">
        <f>SUM(N10:P10)</f>
        <v>40483</v>
      </c>
    </row>
    <row r="11" spans="1:20" s="91" customFormat="1" ht="10.199999999999999" x14ac:dyDescent="0.2">
      <c r="A11" s="85">
        <v>119</v>
      </c>
      <c r="B11" s="86">
        <v>225459.96</v>
      </c>
      <c r="C11" s="86">
        <v>0</v>
      </c>
      <c r="D11" s="86">
        <v>0</v>
      </c>
      <c r="E11" s="86">
        <v>0</v>
      </c>
      <c r="F11" s="87">
        <f>SUM(B11:D11)</f>
        <v>225459.96</v>
      </c>
      <c r="G11" s="88"/>
      <c r="H11" s="92"/>
      <c r="I11" s="92"/>
      <c r="J11" s="92"/>
      <c r="K11" s="92"/>
      <c r="L11" s="92"/>
      <c r="M11" s="88"/>
      <c r="N11" s="86">
        <f>1027200+2266500+55100+54300+67000+52300+157800+6100+81500+24300+7700</f>
        <v>3799800</v>
      </c>
      <c r="O11" s="86">
        <v>10413.870000000001</v>
      </c>
      <c r="P11" s="86">
        <f t="shared" si="1"/>
        <v>0</v>
      </c>
      <c r="Q11" s="86">
        <v>0</v>
      </c>
      <c r="R11" s="86"/>
      <c r="S11" s="86">
        <v>0</v>
      </c>
      <c r="T11" s="87">
        <f>SUM(N11:P11)</f>
        <v>3810213.87</v>
      </c>
    </row>
    <row r="12" spans="1:20" s="84" customFormat="1" ht="12.6" customHeight="1" x14ac:dyDescent="0.25">
      <c r="A12" s="80" t="s">
        <v>110</v>
      </c>
      <c r="B12" s="93">
        <f>SUM(B13:B14)</f>
        <v>0</v>
      </c>
      <c r="C12" s="93">
        <f>SUM(C13:C14)</f>
        <v>0</v>
      </c>
      <c r="D12" s="93">
        <f>SUM(D13:D14)</f>
        <v>0</v>
      </c>
      <c r="E12" s="93">
        <f>SUM(E13:E14)</f>
        <v>0</v>
      </c>
      <c r="F12" s="93">
        <f>SUM(F13:F14)</f>
        <v>0</v>
      </c>
      <c r="G12" s="94"/>
      <c r="H12" s="95">
        <f>SUM(H13:H14)</f>
        <v>0</v>
      </c>
      <c r="I12" s="95">
        <f>SUM(I13:I14)</f>
        <v>0</v>
      </c>
      <c r="J12" s="95">
        <f>SUM(J13:J14)</f>
        <v>0</v>
      </c>
      <c r="K12" s="95">
        <f>SUM(K13:K14)</f>
        <v>0</v>
      </c>
      <c r="L12" s="95">
        <f>SUM(L13:L14)</f>
        <v>0</v>
      </c>
      <c r="M12" s="94"/>
      <c r="N12" s="93">
        <f t="shared" ref="N12:T12" si="2">SUM(N13:N14)</f>
        <v>0</v>
      </c>
      <c r="O12" s="93">
        <f t="shared" si="2"/>
        <v>146421.74</v>
      </c>
      <c r="P12" s="93">
        <f t="shared" si="2"/>
        <v>0</v>
      </c>
      <c r="Q12" s="93">
        <f t="shared" si="2"/>
        <v>0</v>
      </c>
      <c r="R12" s="93">
        <f t="shared" si="2"/>
        <v>0</v>
      </c>
      <c r="S12" s="93">
        <f t="shared" si="2"/>
        <v>0</v>
      </c>
      <c r="T12" s="93">
        <f t="shared" si="2"/>
        <v>146421.74</v>
      </c>
    </row>
    <row r="13" spans="1:20" s="91" customFormat="1" ht="12.6" customHeight="1" x14ac:dyDescent="0.2">
      <c r="A13" s="85">
        <v>321</v>
      </c>
      <c r="B13" s="86">
        <v>0</v>
      </c>
      <c r="C13" s="86">
        <v>0</v>
      </c>
      <c r="D13" s="86">
        <v>0</v>
      </c>
      <c r="E13" s="86">
        <v>0</v>
      </c>
      <c r="F13" s="87">
        <f>SUM(B13:D13)</f>
        <v>0</v>
      </c>
      <c r="G13" s="88"/>
      <c r="H13" s="92"/>
      <c r="I13" s="92"/>
      <c r="J13" s="92"/>
      <c r="K13" s="92"/>
      <c r="L13" s="92"/>
      <c r="M13" s="88"/>
      <c r="N13" s="86">
        <v>0</v>
      </c>
      <c r="O13" s="86">
        <f>106000-527+40948.74</f>
        <v>146421.74</v>
      </c>
      <c r="P13" s="86">
        <f t="shared" si="1"/>
        <v>0</v>
      </c>
      <c r="Q13" s="86">
        <v>0</v>
      </c>
      <c r="R13" s="86">
        <v>0</v>
      </c>
      <c r="S13" s="86">
        <v>0</v>
      </c>
      <c r="T13" s="87">
        <f>SUM(N13:P13)</f>
        <v>146421.74</v>
      </c>
    </row>
    <row r="14" spans="1:20" s="91" customFormat="1" ht="10.199999999999999" customHeight="1" x14ac:dyDescent="0.2">
      <c r="A14" s="85">
        <v>340</v>
      </c>
      <c r="B14" s="86">
        <v>0</v>
      </c>
      <c r="C14" s="86">
        <v>0</v>
      </c>
      <c r="D14" s="86">
        <v>0</v>
      </c>
      <c r="E14" s="86">
        <v>0</v>
      </c>
      <c r="F14" s="87">
        <f>SUM(B14:D14)</f>
        <v>0</v>
      </c>
      <c r="G14" s="88"/>
      <c r="H14" s="92"/>
      <c r="I14" s="92"/>
      <c r="J14" s="92"/>
      <c r="K14" s="92"/>
      <c r="L14" s="92"/>
      <c r="M14" s="88"/>
      <c r="N14" s="86">
        <v>0</v>
      </c>
      <c r="O14" s="86">
        <v>0</v>
      </c>
      <c r="P14" s="86">
        <f t="shared" si="1"/>
        <v>0</v>
      </c>
      <c r="Q14" s="86">
        <v>0</v>
      </c>
      <c r="R14" s="86">
        <v>0</v>
      </c>
      <c r="S14" s="86">
        <v>0</v>
      </c>
      <c r="T14" s="87">
        <f>SUM(N14:P14)</f>
        <v>0</v>
      </c>
    </row>
    <row r="15" spans="1:20" s="84" customFormat="1" ht="12" x14ac:dyDescent="0.25">
      <c r="A15" s="80" t="s">
        <v>111</v>
      </c>
      <c r="B15" s="81">
        <f>SUM(B16:B18)</f>
        <v>18878.689999999999</v>
      </c>
      <c r="C15" s="81">
        <f>SUM(C16:C18)</f>
        <v>0</v>
      </c>
      <c r="D15" s="81">
        <f>SUM(D16:D18)</f>
        <v>0</v>
      </c>
      <c r="E15" s="81">
        <f>SUM(E16:E18)</f>
        <v>0</v>
      </c>
      <c r="F15" s="81">
        <f>SUM(F16:F18)</f>
        <v>18878.689999999999</v>
      </c>
      <c r="G15" s="82"/>
      <c r="H15" s="83">
        <f>SUM(H16:H18)</f>
        <v>0</v>
      </c>
      <c r="I15" s="83">
        <f>SUM(I16:I18)</f>
        <v>0</v>
      </c>
      <c r="J15" s="83">
        <f>SUM(J16:J18)</f>
        <v>0</v>
      </c>
      <c r="K15" s="83">
        <f>SUM(K16:K18)</f>
        <v>0</v>
      </c>
      <c r="L15" s="83">
        <f>SUM(L16:L18)</f>
        <v>0</v>
      </c>
      <c r="M15" s="82"/>
      <c r="N15" s="81">
        <f>SUM(N16:N18)</f>
        <v>32300</v>
      </c>
      <c r="O15" s="81">
        <f>SUM(O16:O18)</f>
        <v>0</v>
      </c>
      <c r="P15" s="81">
        <f>SUM(Q15:S15)</f>
        <v>36.04</v>
      </c>
      <c r="Q15" s="81">
        <f>SUM(Q16:Q18)</f>
        <v>0</v>
      </c>
      <c r="R15" s="81">
        <f>SUM(R16:R18)</f>
        <v>36.04</v>
      </c>
      <c r="S15" s="81">
        <f>SUM(S16:S18)</f>
        <v>0</v>
      </c>
      <c r="T15" s="81">
        <f>SUM(T16:T18)</f>
        <v>32336.04</v>
      </c>
    </row>
    <row r="16" spans="1:20" s="91" customFormat="1" ht="10.199999999999999" x14ac:dyDescent="0.2">
      <c r="A16" s="85">
        <v>851</v>
      </c>
      <c r="B16" s="86">
        <v>18878.689999999999</v>
      </c>
      <c r="C16" s="86">
        <v>0</v>
      </c>
      <c r="D16" s="86">
        <v>0</v>
      </c>
      <c r="E16" s="86">
        <v>0</v>
      </c>
      <c r="F16" s="87">
        <f>SUM(B16:D16)</f>
        <v>18878.689999999999</v>
      </c>
      <c r="G16" s="88"/>
      <c r="H16" s="92"/>
      <c r="I16" s="92"/>
      <c r="J16" s="92"/>
      <c r="K16" s="92"/>
      <c r="L16" s="92"/>
      <c r="M16" s="88"/>
      <c r="N16" s="86">
        <f>2800+29500</f>
        <v>32300</v>
      </c>
      <c r="O16" s="86">
        <v>0</v>
      </c>
      <c r="P16" s="86">
        <f>Q16+R16</f>
        <v>11.84</v>
      </c>
      <c r="Q16" s="86">
        <v>0</v>
      </c>
      <c r="R16" s="86">
        <v>11.84</v>
      </c>
      <c r="S16" s="86">
        <v>0</v>
      </c>
      <c r="T16" s="87">
        <f>SUM(N16:P16)</f>
        <v>32311.84</v>
      </c>
    </row>
    <row r="17" spans="1:20" s="91" customFormat="1" ht="10.199999999999999" x14ac:dyDescent="0.2">
      <c r="A17" s="85">
        <v>852</v>
      </c>
      <c r="B17" s="86">
        <v>0</v>
      </c>
      <c r="C17" s="86">
        <v>0</v>
      </c>
      <c r="D17" s="86">
        <v>0</v>
      </c>
      <c r="E17" s="86">
        <v>0</v>
      </c>
      <c r="F17" s="87">
        <f>SUM(B17:D17)</f>
        <v>0</v>
      </c>
      <c r="G17" s="88"/>
      <c r="H17" s="92"/>
      <c r="I17" s="92"/>
      <c r="J17" s="92"/>
      <c r="K17" s="92"/>
      <c r="L17" s="92"/>
      <c r="M17" s="88"/>
      <c r="N17" s="86">
        <v>0</v>
      </c>
      <c r="O17" s="86">
        <v>0</v>
      </c>
      <c r="P17" s="86">
        <f t="shared" ref="P17:P22" si="3">Q17+R17</f>
        <v>0</v>
      </c>
      <c r="Q17" s="86">
        <v>0</v>
      </c>
      <c r="R17" s="86">
        <v>0</v>
      </c>
      <c r="S17" s="86">
        <v>0</v>
      </c>
      <c r="T17" s="87">
        <f>SUM(N17:P17)</f>
        <v>0</v>
      </c>
    </row>
    <row r="18" spans="1:20" s="91" customFormat="1" ht="10.199999999999999" x14ac:dyDescent="0.2">
      <c r="A18" s="85">
        <v>853</v>
      </c>
      <c r="B18" s="86">
        <v>0</v>
      </c>
      <c r="C18" s="86">
        <v>0</v>
      </c>
      <c r="D18" s="86">
        <v>0</v>
      </c>
      <c r="E18" s="86">
        <v>0</v>
      </c>
      <c r="F18" s="87">
        <f>SUM(B18:D18)</f>
        <v>0</v>
      </c>
      <c r="G18" s="88"/>
      <c r="H18" s="92"/>
      <c r="I18" s="92"/>
      <c r="J18" s="92"/>
      <c r="K18" s="92"/>
      <c r="L18" s="92"/>
      <c r="M18" s="88"/>
      <c r="N18" s="86">
        <v>0</v>
      </c>
      <c r="O18" s="86">
        <v>0</v>
      </c>
      <c r="P18" s="86">
        <f t="shared" si="3"/>
        <v>24.2</v>
      </c>
      <c r="Q18" s="86">
        <v>0</v>
      </c>
      <c r="R18" s="86">
        <v>24.2</v>
      </c>
      <c r="S18" s="86">
        <v>0</v>
      </c>
      <c r="T18" s="87">
        <f>SUM(N18:P18)</f>
        <v>24.2</v>
      </c>
    </row>
    <row r="19" spans="1:20" s="84" customFormat="1" ht="12" x14ac:dyDescent="0.25">
      <c r="A19" s="80" t="s">
        <v>112</v>
      </c>
      <c r="B19" s="93">
        <f>B20</f>
        <v>0</v>
      </c>
      <c r="C19" s="93">
        <f>C20</f>
        <v>0</v>
      </c>
      <c r="D19" s="93">
        <f>D20</f>
        <v>0</v>
      </c>
      <c r="E19" s="93">
        <f>E20</f>
        <v>0</v>
      </c>
      <c r="F19" s="81">
        <f>F20</f>
        <v>0</v>
      </c>
      <c r="G19" s="97"/>
      <c r="H19" s="83">
        <f>H20</f>
        <v>0</v>
      </c>
      <c r="I19" s="83">
        <f>I20</f>
        <v>0</v>
      </c>
      <c r="J19" s="83">
        <f>J20</f>
        <v>0</v>
      </c>
      <c r="K19" s="83">
        <f>K20</f>
        <v>0</v>
      </c>
      <c r="L19" s="83">
        <f>L20</f>
        <v>0</v>
      </c>
      <c r="M19" s="82"/>
      <c r="N19" s="93">
        <f t="shared" ref="N19:T19" si="4">N20</f>
        <v>0</v>
      </c>
      <c r="O19" s="93">
        <f t="shared" si="4"/>
        <v>0</v>
      </c>
      <c r="P19" s="93">
        <f t="shared" si="4"/>
        <v>0</v>
      </c>
      <c r="Q19" s="93">
        <f t="shared" si="4"/>
        <v>0</v>
      </c>
      <c r="R19" s="93">
        <f t="shared" si="4"/>
        <v>0</v>
      </c>
      <c r="S19" s="93">
        <f t="shared" si="4"/>
        <v>0</v>
      </c>
      <c r="T19" s="81">
        <f t="shared" si="4"/>
        <v>0</v>
      </c>
    </row>
    <row r="20" spans="1:20" s="91" customFormat="1" ht="10.199999999999999" x14ac:dyDescent="0.2">
      <c r="A20" s="85">
        <v>831</v>
      </c>
      <c r="B20" s="86">
        <v>0</v>
      </c>
      <c r="C20" s="86">
        <v>0</v>
      </c>
      <c r="D20" s="86">
        <v>0</v>
      </c>
      <c r="E20" s="86">
        <v>0</v>
      </c>
      <c r="F20" s="87">
        <f>SUM(B20:D20)</f>
        <v>0</v>
      </c>
      <c r="G20" s="88"/>
      <c r="H20" s="92"/>
      <c r="I20" s="92"/>
      <c r="J20" s="92"/>
      <c r="K20" s="92"/>
      <c r="L20" s="92"/>
      <c r="M20" s="88"/>
      <c r="N20" s="86">
        <v>0</v>
      </c>
      <c r="O20" s="86">
        <v>0</v>
      </c>
      <c r="P20" s="86">
        <f t="shared" si="3"/>
        <v>0</v>
      </c>
      <c r="Q20" s="86">
        <v>0</v>
      </c>
      <c r="R20" s="86">
        <v>0</v>
      </c>
      <c r="S20" s="86">
        <v>0</v>
      </c>
      <c r="T20" s="87">
        <f>SUM(N20:P20)</f>
        <v>0</v>
      </c>
    </row>
    <row r="21" spans="1:20" s="84" customFormat="1" ht="12" x14ac:dyDescent="0.25">
      <c r="A21" s="80" t="s">
        <v>113</v>
      </c>
      <c r="B21" s="93">
        <f>SUM(B22:B24)</f>
        <v>199075.9</v>
      </c>
      <c r="C21" s="93">
        <f>SUM(C22:C24)</f>
        <v>5300</v>
      </c>
      <c r="D21" s="93">
        <f>SUM(D22:D24)</f>
        <v>261622.66</v>
      </c>
      <c r="E21" s="93">
        <f>SUM(E22:E24)</f>
        <v>0</v>
      </c>
      <c r="F21" s="93">
        <f>SUM(F22:F24)</f>
        <v>465998.55999999994</v>
      </c>
      <c r="G21" s="94"/>
      <c r="H21" s="95">
        <f>SUM(H22:H23)</f>
        <v>0</v>
      </c>
      <c r="I21" s="95">
        <f>SUM(I22:I23)</f>
        <v>0</v>
      </c>
      <c r="J21" s="95">
        <f>SUM(J22:J23)</f>
        <v>0</v>
      </c>
      <c r="K21" s="95">
        <f>SUM(K22:K23)</f>
        <v>0</v>
      </c>
      <c r="L21" s="95">
        <f>SUM(L22:L23)</f>
        <v>0</v>
      </c>
      <c r="M21" s="94"/>
      <c r="N21" s="93">
        <f t="shared" ref="N21:T21" si="5">SUM(N22:N24)</f>
        <v>1703616</v>
      </c>
      <c r="O21" s="93">
        <f t="shared" si="5"/>
        <v>302829.56</v>
      </c>
      <c r="P21" s="93">
        <f t="shared" si="5"/>
        <v>2045917.46</v>
      </c>
      <c r="Q21" s="93">
        <f t="shared" si="5"/>
        <v>53480.58</v>
      </c>
      <c r="R21" s="93">
        <f t="shared" si="5"/>
        <v>1964314.88</v>
      </c>
      <c r="S21" s="93">
        <f t="shared" si="5"/>
        <v>28122</v>
      </c>
      <c r="T21" s="93">
        <f t="shared" si="5"/>
        <v>4052363.02</v>
      </c>
    </row>
    <row r="22" spans="1:20" s="91" customFormat="1" ht="10.199999999999999" x14ac:dyDescent="0.2">
      <c r="A22" s="85">
        <v>243</v>
      </c>
      <c r="B22" s="87">
        <v>0</v>
      </c>
      <c r="C22" s="87">
        <v>0</v>
      </c>
      <c r="D22" s="87">
        <v>0</v>
      </c>
      <c r="E22" s="87">
        <v>0</v>
      </c>
      <c r="F22" s="87">
        <f>SUM(B22:D22)</f>
        <v>0</v>
      </c>
      <c r="G22" s="88"/>
      <c r="H22" s="92"/>
      <c r="I22" s="92"/>
      <c r="J22" s="92"/>
      <c r="K22" s="92"/>
      <c r="L22" s="92"/>
      <c r="M22" s="88"/>
      <c r="N22" s="87">
        <v>0</v>
      </c>
      <c r="O22" s="87">
        <v>0</v>
      </c>
      <c r="P22" s="86">
        <f t="shared" si="3"/>
        <v>0</v>
      </c>
      <c r="Q22" s="86">
        <v>0</v>
      </c>
      <c r="R22" s="86">
        <v>0</v>
      </c>
      <c r="S22" s="87">
        <v>0</v>
      </c>
      <c r="T22" s="87">
        <f>SUM(N22:P22)</f>
        <v>0</v>
      </c>
    </row>
    <row r="23" spans="1:20" s="91" customFormat="1" ht="10.199999999999999" x14ac:dyDescent="0.2">
      <c r="A23" s="85">
        <v>244</v>
      </c>
      <c r="B23" s="87">
        <v>50700.13</v>
      </c>
      <c r="C23" s="87">
        <v>5300</v>
      </c>
      <c r="D23" s="87">
        <v>261622.66</v>
      </c>
      <c r="E23" s="87">
        <v>0</v>
      </c>
      <c r="F23" s="87">
        <f>SUM(B23:D23)</f>
        <v>317622.78999999998</v>
      </c>
      <c r="G23" s="88"/>
      <c r="H23" s="92"/>
      <c r="I23" s="92"/>
      <c r="J23" s="92"/>
      <c r="K23" s="92"/>
      <c r="L23" s="92"/>
      <c r="M23" s="88"/>
      <c r="N23" s="87">
        <f>99400+3490+146730+46296+344220+42220+140100+17460+77500</f>
        <v>917416</v>
      </c>
      <c r="O23" s="87">
        <f>219953.4+527+37480+596.16+10520+33753</f>
        <v>302829.56</v>
      </c>
      <c r="P23" s="86">
        <f>Q23+R23+S23</f>
        <v>2045917.46</v>
      </c>
      <c r="Q23" s="86">
        <v>53480.58</v>
      </c>
      <c r="R23" s="86">
        <v>1964314.88</v>
      </c>
      <c r="S23" s="87">
        <v>28122</v>
      </c>
      <c r="T23" s="87">
        <f>SUM(N23:P23)</f>
        <v>3266163.02</v>
      </c>
    </row>
    <row r="24" spans="1:20" s="91" customFormat="1" ht="10.199999999999999" x14ac:dyDescent="0.2">
      <c r="A24" s="85">
        <v>247</v>
      </c>
      <c r="B24" s="87">
        <v>148375.76999999999</v>
      </c>
      <c r="C24" s="87">
        <v>0</v>
      </c>
      <c r="D24" s="87">
        <v>0</v>
      </c>
      <c r="E24" s="87">
        <v>0</v>
      </c>
      <c r="F24" s="87">
        <f>SUM(B24:D24)</f>
        <v>148375.76999999999</v>
      </c>
      <c r="G24" s="88"/>
      <c r="H24" s="92"/>
      <c r="I24" s="92"/>
      <c r="J24" s="92"/>
      <c r="K24" s="92"/>
      <c r="L24" s="92"/>
      <c r="M24" s="88"/>
      <c r="N24" s="87">
        <v>786200</v>
      </c>
      <c r="O24" s="87">
        <v>0</v>
      </c>
      <c r="P24" s="86">
        <f>Q24+R24+S24</f>
        <v>0</v>
      </c>
      <c r="Q24" s="86">
        <v>0</v>
      </c>
      <c r="R24" s="86">
        <v>0</v>
      </c>
      <c r="S24" s="87">
        <v>0</v>
      </c>
      <c r="T24" s="87">
        <f>SUM(N24:P24)</f>
        <v>786200</v>
      </c>
    </row>
    <row r="25" spans="1:20" s="84" customFormat="1" ht="12" x14ac:dyDescent="0.25">
      <c r="A25" s="80" t="s">
        <v>101</v>
      </c>
      <c r="B25" s="81">
        <f t="shared" ref="B25:L25" si="6">B8+B12+B15+B19+B21</f>
        <v>890811.35</v>
      </c>
      <c r="C25" s="81">
        <f t="shared" si="6"/>
        <v>5300</v>
      </c>
      <c r="D25" s="81">
        <f t="shared" si="6"/>
        <v>261622.66</v>
      </c>
      <c r="E25" s="81">
        <f t="shared" si="6"/>
        <v>0</v>
      </c>
      <c r="F25" s="81">
        <f t="shared" si="6"/>
        <v>1157734.0099999998</v>
      </c>
      <c r="G25" s="82">
        <f t="shared" si="6"/>
        <v>0</v>
      </c>
      <c r="H25" s="83">
        <f t="shared" si="6"/>
        <v>0</v>
      </c>
      <c r="I25" s="83">
        <f t="shared" si="6"/>
        <v>0</v>
      </c>
      <c r="J25" s="83">
        <f t="shared" si="6"/>
        <v>0</v>
      </c>
      <c r="K25" s="83">
        <f t="shared" si="6"/>
        <v>0</v>
      </c>
      <c r="L25" s="83">
        <f t="shared" si="6"/>
        <v>0</v>
      </c>
      <c r="M25" s="82"/>
      <c r="N25" s="81">
        <f t="shared" ref="N25:T25" si="7">N8+N12+N15+N19+N21</f>
        <v>18118016</v>
      </c>
      <c r="O25" s="81">
        <f t="shared" si="7"/>
        <v>500148.17</v>
      </c>
      <c r="P25" s="81">
        <f>P8+P12+P15+P19+P21</f>
        <v>2045953.5</v>
      </c>
      <c r="Q25" s="81">
        <f t="shared" si="7"/>
        <v>53480.58</v>
      </c>
      <c r="R25" s="81">
        <f>R8+R12+R15+R19+R21</f>
        <v>1964350.92</v>
      </c>
      <c r="S25" s="81">
        <f t="shared" si="7"/>
        <v>28122</v>
      </c>
      <c r="T25" s="81">
        <f t="shared" si="7"/>
        <v>20664117.670000002</v>
      </c>
    </row>
    <row r="27" spans="1:20" x14ac:dyDescent="0.3">
      <c r="A27" s="140"/>
      <c r="B27" s="141" t="s">
        <v>197</v>
      </c>
      <c r="C27" s="141"/>
      <c r="D27" s="141"/>
      <c r="E27" s="141"/>
      <c r="F27" s="141"/>
      <c r="H27" s="141" t="s">
        <v>198</v>
      </c>
      <c r="I27" s="141"/>
      <c r="J27" s="141"/>
      <c r="K27" s="98"/>
      <c r="L27" s="98"/>
    </row>
    <row r="28" spans="1:20" ht="12.75" customHeight="1" x14ac:dyDescent="0.3">
      <c r="A28" s="140"/>
      <c r="B28" s="138" t="s">
        <v>98</v>
      </c>
      <c r="C28" s="138" t="s">
        <v>99</v>
      </c>
      <c r="D28" s="139" t="s">
        <v>100</v>
      </c>
      <c r="E28" s="139"/>
      <c r="F28" s="138" t="s">
        <v>101</v>
      </c>
      <c r="H28" s="138" t="s">
        <v>98</v>
      </c>
      <c r="I28" s="139" t="s">
        <v>100</v>
      </c>
      <c r="J28" s="139" t="s">
        <v>114</v>
      </c>
      <c r="K28" s="75"/>
    </row>
    <row r="29" spans="1:20" x14ac:dyDescent="0.3">
      <c r="A29" s="140"/>
      <c r="B29" s="138"/>
      <c r="C29" s="138"/>
      <c r="D29" s="78" t="s">
        <v>107</v>
      </c>
      <c r="E29" s="78" t="s">
        <v>108</v>
      </c>
      <c r="F29" s="138"/>
      <c r="H29" s="138"/>
      <c r="I29" s="139"/>
      <c r="J29" s="139"/>
    </row>
    <row r="30" spans="1:20" s="84" customFormat="1" ht="12" x14ac:dyDescent="0.25">
      <c r="A30" s="99" t="s">
        <v>109</v>
      </c>
      <c r="B30" s="81">
        <f>SUM(B31:B33)</f>
        <v>17054956.760000002</v>
      </c>
      <c r="C30" s="81">
        <f>SUM(C31:C33)</f>
        <v>50896.87</v>
      </c>
      <c r="D30" s="81">
        <f>SUM(D31:D33)</f>
        <v>0</v>
      </c>
      <c r="E30" s="81">
        <f>SUM(E31:E33)</f>
        <v>0</v>
      </c>
      <c r="F30" s="81">
        <f>SUM(F31:F33)</f>
        <v>17105853.630000003</v>
      </c>
      <c r="H30" s="81">
        <f>SUM(H31:H33)</f>
        <v>0</v>
      </c>
      <c r="I30" s="81">
        <f>SUM(I31:I33)</f>
        <v>0</v>
      </c>
      <c r="J30" s="81">
        <f>I30+H30</f>
        <v>0</v>
      </c>
    </row>
    <row r="31" spans="1:20" s="100" customFormat="1" ht="13.2" x14ac:dyDescent="0.25">
      <c r="A31" s="85">
        <v>111</v>
      </c>
      <c r="B31" s="86">
        <f t="shared" ref="B31:C33" si="8">B9+H9+J9+N9</f>
        <v>13029696.800000001</v>
      </c>
      <c r="C31" s="86">
        <f t="shared" si="8"/>
        <v>0</v>
      </c>
      <c r="D31" s="86">
        <f>D9+P9+L9</f>
        <v>0</v>
      </c>
      <c r="E31" s="86">
        <f>E9+S9</f>
        <v>0</v>
      </c>
      <c r="F31" s="87">
        <f>SUM(B31:D31)</f>
        <v>13029696.800000001</v>
      </c>
      <c r="H31" s="86">
        <v>0</v>
      </c>
      <c r="I31" s="86">
        <v>0</v>
      </c>
      <c r="J31" s="96">
        <f>H31+I31</f>
        <v>0</v>
      </c>
    </row>
    <row r="32" spans="1:20" s="100" customFormat="1" ht="13.2" x14ac:dyDescent="0.25">
      <c r="A32" s="85">
        <v>112</v>
      </c>
      <c r="B32" s="86">
        <f t="shared" si="8"/>
        <v>0</v>
      </c>
      <c r="C32" s="86">
        <f t="shared" si="8"/>
        <v>40483</v>
      </c>
      <c r="D32" s="86">
        <f>D10+P10+L10</f>
        <v>0</v>
      </c>
      <c r="E32" s="86">
        <f>E10+S10</f>
        <v>0</v>
      </c>
      <c r="F32" s="87">
        <f>SUM(B32:D32)</f>
        <v>40483</v>
      </c>
      <c r="H32" s="86">
        <v>0</v>
      </c>
      <c r="I32" s="86">
        <v>0</v>
      </c>
      <c r="J32" s="96">
        <f t="shared" ref="J32:J33" si="9">H32+I32</f>
        <v>0</v>
      </c>
    </row>
    <row r="33" spans="1:10" s="100" customFormat="1" ht="13.2" x14ac:dyDescent="0.25">
      <c r="A33" s="85">
        <v>119</v>
      </c>
      <c r="B33" s="86">
        <f t="shared" si="8"/>
        <v>4025259.96</v>
      </c>
      <c r="C33" s="86">
        <f t="shared" si="8"/>
        <v>10413.870000000001</v>
      </c>
      <c r="D33" s="86">
        <f>D11+P11+L11</f>
        <v>0</v>
      </c>
      <c r="E33" s="86">
        <f>E11+S11</f>
        <v>0</v>
      </c>
      <c r="F33" s="87">
        <f>SUM(B33:D33)</f>
        <v>4035673.83</v>
      </c>
      <c r="H33" s="86">
        <v>0</v>
      </c>
      <c r="I33" s="86">
        <v>0</v>
      </c>
      <c r="J33" s="96">
        <f t="shared" si="9"/>
        <v>0</v>
      </c>
    </row>
    <row r="34" spans="1:10" s="84" customFormat="1" ht="13.2" customHeight="1" x14ac:dyDescent="0.25">
      <c r="A34" s="99" t="s">
        <v>110</v>
      </c>
      <c r="B34" s="93">
        <f>SUM(B35:B36)</f>
        <v>0</v>
      </c>
      <c r="C34" s="93">
        <f>SUM(C35:C36)</f>
        <v>146421.74</v>
      </c>
      <c r="D34" s="93">
        <f>SUM(D35:D36)</f>
        <v>0</v>
      </c>
      <c r="E34" s="93">
        <f>SUM(E35:E36)</f>
        <v>0</v>
      </c>
      <c r="F34" s="93">
        <f>SUM(F35:F36)</f>
        <v>146421.74</v>
      </c>
      <c r="H34" s="93">
        <f>SUM(H35:H36)</f>
        <v>0</v>
      </c>
      <c r="I34" s="93">
        <f>SUM(I35:I36)</f>
        <v>0</v>
      </c>
      <c r="J34" s="93">
        <f>SUM(J35:J36)</f>
        <v>0</v>
      </c>
    </row>
    <row r="35" spans="1:10" s="100" customFormat="1" ht="13.2" customHeight="1" x14ac:dyDescent="0.25">
      <c r="A35" s="85">
        <v>321</v>
      </c>
      <c r="B35" s="86">
        <f>B13+H13+J13+N13</f>
        <v>0</v>
      </c>
      <c r="C35" s="86">
        <f>C13+I13+K13+O13</f>
        <v>146421.74</v>
      </c>
      <c r="D35" s="86">
        <f>D13+P13+L13</f>
        <v>0</v>
      </c>
      <c r="E35" s="86">
        <f>E13+S13</f>
        <v>0</v>
      </c>
      <c r="F35" s="87">
        <f>SUM(B35:D35)</f>
        <v>146421.74</v>
      </c>
      <c r="H35" s="86">
        <v>0</v>
      </c>
      <c r="I35" s="86">
        <v>0</v>
      </c>
      <c r="J35" s="87">
        <f>SUM(H35:I35)</f>
        <v>0</v>
      </c>
    </row>
    <row r="36" spans="1:10" s="100" customFormat="1" ht="12.6" customHeight="1" x14ac:dyDescent="0.25">
      <c r="A36" s="85">
        <v>340</v>
      </c>
      <c r="B36" s="86">
        <f>B14+H14+J14+N14</f>
        <v>0</v>
      </c>
      <c r="C36" s="86">
        <f>C14+I14+K14+O14</f>
        <v>0</v>
      </c>
      <c r="D36" s="86">
        <f>D14+P14+L14</f>
        <v>0</v>
      </c>
      <c r="E36" s="86">
        <f>E14+S14</f>
        <v>0</v>
      </c>
      <c r="F36" s="87">
        <f>SUM(B36:D36)</f>
        <v>0</v>
      </c>
      <c r="H36" s="86">
        <v>0</v>
      </c>
      <c r="I36" s="86">
        <v>0</v>
      </c>
      <c r="J36" s="87">
        <f>SUM(H36:I36)</f>
        <v>0</v>
      </c>
    </row>
    <row r="37" spans="1:10" s="84" customFormat="1" ht="12" x14ac:dyDescent="0.25">
      <c r="A37" s="99" t="s">
        <v>111</v>
      </c>
      <c r="B37" s="81">
        <f>SUM(B38:B40)</f>
        <v>51178.69</v>
      </c>
      <c r="C37" s="81">
        <f>SUM(C38:C40)</f>
        <v>0</v>
      </c>
      <c r="D37" s="81">
        <f>SUM(D38:D40)</f>
        <v>36.04</v>
      </c>
      <c r="E37" s="81">
        <f>SUM(E38:E40)</f>
        <v>0</v>
      </c>
      <c r="F37" s="81">
        <f>SUM(F38:F40)</f>
        <v>51214.729999999996</v>
      </c>
      <c r="H37" s="81">
        <f>SUM(H38:H40)</f>
        <v>0</v>
      </c>
      <c r="I37" s="81">
        <f>SUM(I38:I40)</f>
        <v>36.04</v>
      </c>
      <c r="J37" s="81">
        <f>SUM(J38:J40)</f>
        <v>36.04</v>
      </c>
    </row>
    <row r="38" spans="1:10" s="100" customFormat="1" ht="13.2" x14ac:dyDescent="0.25">
      <c r="A38" s="85">
        <v>851</v>
      </c>
      <c r="B38" s="86">
        <f t="shared" ref="B38:C40" si="10">B16+H16+J16+N16</f>
        <v>51178.69</v>
      </c>
      <c r="C38" s="86">
        <f t="shared" si="10"/>
        <v>0</v>
      </c>
      <c r="D38" s="86">
        <f>D16+P16+L16</f>
        <v>11.84</v>
      </c>
      <c r="E38" s="86">
        <f>E16+S16</f>
        <v>0</v>
      </c>
      <c r="F38" s="87">
        <f>SUM(B38:D38)</f>
        <v>51190.53</v>
      </c>
      <c r="H38" s="86">
        <v>0</v>
      </c>
      <c r="I38" s="86">
        <v>11.84</v>
      </c>
      <c r="J38" s="87">
        <f>H38+I38</f>
        <v>11.84</v>
      </c>
    </row>
    <row r="39" spans="1:10" s="100" customFormat="1" ht="13.2" x14ac:dyDescent="0.25">
      <c r="A39" s="85">
        <v>852</v>
      </c>
      <c r="B39" s="86">
        <f t="shared" si="10"/>
        <v>0</v>
      </c>
      <c r="C39" s="86">
        <f t="shared" si="10"/>
        <v>0</v>
      </c>
      <c r="D39" s="86">
        <f>D17+P17+L17</f>
        <v>0</v>
      </c>
      <c r="E39" s="86">
        <f>E17+S17</f>
        <v>0</v>
      </c>
      <c r="F39" s="87">
        <f>SUM(B39:D39)</f>
        <v>0</v>
      </c>
      <c r="H39" s="86">
        <v>0</v>
      </c>
      <c r="I39" s="86">
        <v>0</v>
      </c>
      <c r="J39" s="87">
        <f>SUM(H39:I39)</f>
        <v>0</v>
      </c>
    </row>
    <row r="40" spans="1:10" s="100" customFormat="1" ht="13.2" x14ac:dyDescent="0.25">
      <c r="A40" s="85">
        <v>853</v>
      </c>
      <c r="B40" s="86">
        <f t="shared" si="10"/>
        <v>0</v>
      </c>
      <c r="C40" s="86">
        <f t="shared" si="10"/>
        <v>0</v>
      </c>
      <c r="D40" s="86">
        <f>D18+P18+L18</f>
        <v>24.2</v>
      </c>
      <c r="E40" s="86">
        <f>E18+S18</f>
        <v>0</v>
      </c>
      <c r="F40" s="87">
        <f>SUM(B40:D40)</f>
        <v>24.2</v>
      </c>
      <c r="H40" s="86">
        <v>0</v>
      </c>
      <c r="I40" s="86">
        <v>24.2</v>
      </c>
      <c r="J40" s="87">
        <f>SUM(H40:I40)</f>
        <v>24.2</v>
      </c>
    </row>
    <row r="41" spans="1:10" s="84" customFormat="1" ht="12" x14ac:dyDescent="0.25">
      <c r="A41" s="99" t="s">
        <v>112</v>
      </c>
      <c r="B41" s="93">
        <f>B42</f>
        <v>0</v>
      </c>
      <c r="C41" s="93">
        <f>C42</f>
        <v>0</v>
      </c>
      <c r="D41" s="93">
        <f>D42</f>
        <v>0</v>
      </c>
      <c r="E41" s="93">
        <f>E42</f>
        <v>0</v>
      </c>
      <c r="F41" s="81">
        <f>SUM(B41:D41)</f>
        <v>0</v>
      </c>
      <c r="H41" s="93">
        <f>H42</f>
        <v>0</v>
      </c>
      <c r="I41" s="93">
        <f>I42</f>
        <v>0</v>
      </c>
      <c r="J41" s="81">
        <f>SUM(H41:I41)</f>
        <v>0</v>
      </c>
    </row>
    <row r="42" spans="1:10" s="100" customFormat="1" ht="13.2" x14ac:dyDescent="0.25">
      <c r="A42" s="85">
        <v>831</v>
      </c>
      <c r="B42" s="86">
        <f>B20+H20+J20+N20</f>
        <v>0</v>
      </c>
      <c r="C42" s="86">
        <f>C20+I20+K20+O20</f>
        <v>0</v>
      </c>
      <c r="D42" s="86">
        <f>D20+P20+L20</f>
        <v>0</v>
      </c>
      <c r="E42" s="86">
        <f>E20+S20</f>
        <v>0</v>
      </c>
      <c r="F42" s="87">
        <f>SUM(B42:D42)</f>
        <v>0</v>
      </c>
      <c r="H42" s="86">
        <v>0</v>
      </c>
      <c r="I42" s="86">
        <v>0</v>
      </c>
      <c r="J42" s="87">
        <f>SUM(H42:I42)</f>
        <v>0</v>
      </c>
    </row>
    <row r="43" spans="1:10" s="84" customFormat="1" ht="12" x14ac:dyDescent="0.25">
      <c r="A43" s="99" t="s">
        <v>113</v>
      </c>
      <c r="B43" s="93">
        <f>SUM(B44:B46)</f>
        <v>1902691.9</v>
      </c>
      <c r="C43" s="93">
        <f>SUM(C44:C46)</f>
        <v>308129.56</v>
      </c>
      <c r="D43" s="93">
        <f>SUM(D44:D46)</f>
        <v>2307540.12</v>
      </c>
      <c r="E43" s="93">
        <f>SUM(E44:E46)</f>
        <v>0</v>
      </c>
      <c r="F43" s="93">
        <f>SUM(F44:F46)</f>
        <v>4518361.58</v>
      </c>
      <c r="H43" s="81">
        <f>SUM(H44:H46)</f>
        <v>0</v>
      </c>
      <c r="I43" s="93">
        <f>SUM(I44:I46)</f>
        <v>2045917.46</v>
      </c>
      <c r="J43" s="93">
        <f>SUM(J44:J46)</f>
        <v>2045917.46</v>
      </c>
    </row>
    <row r="44" spans="1:10" s="100" customFormat="1" ht="13.2" x14ac:dyDescent="0.25">
      <c r="A44" s="85">
        <v>243</v>
      </c>
      <c r="B44" s="86">
        <f>B22+H22+J22+N22</f>
        <v>0</v>
      </c>
      <c r="C44" s="86">
        <f>C22+I22+K22+O22</f>
        <v>0</v>
      </c>
      <c r="D44" s="86">
        <f>D22+P22+L22</f>
        <v>0</v>
      </c>
      <c r="E44" s="86">
        <f>E22+S22</f>
        <v>0</v>
      </c>
      <c r="F44" s="87">
        <f>SUM(B44:D44)</f>
        <v>0</v>
      </c>
      <c r="H44" s="86">
        <v>0</v>
      </c>
      <c r="I44" s="86">
        <v>0</v>
      </c>
      <c r="J44" s="87">
        <f>SUM(H44:I44)</f>
        <v>0</v>
      </c>
    </row>
    <row r="45" spans="1:10" s="100" customFormat="1" ht="13.2" x14ac:dyDescent="0.25">
      <c r="A45" s="85">
        <v>244</v>
      </c>
      <c r="B45" s="86">
        <f>B23+H23+J23+N23</f>
        <v>968116.13</v>
      </c>
      <c r="C45" s="86">
        <f>C23+I23+K23+O23</f>
        <v>308129.56</v>
      </c>
      <c r="D45" s="86">
        <f>D23+P23+L23</f>
        <v>2307540.12</v>
      </c>
      <c r="E45" s="86"/>
      <c r="F45" s="87">
        <f>SUM(B45:D45)</f>
        <v>3583785.81</v>
      </c>
      <c r="H45" s="86">
        <v>0</v>
      </c>
      <c r="I45" s="86">
        <v>2045917.46</v>
      </c>
      <c r="J45" s="87">
        <f>H45+I45</f>
        <v>2045917.46</v>
      </c>
    </row>
    <row r="46" spans="1:10" s="100" customFormat="1" ht="13.2" x14ac:dyDescent="0.25">
      <c r="A46" s="85">
        <v>247</v>
      </c>
      <c r="B46" s="86">
        <f>B24+H24+J24+N24</f>
        <v>934575.77</v>
      </c>
      <c r="C46" s="86"/>
      <c r="D46" s="86"/>
      <c r="E46" s="86"/>
      <c r="F46" s="87">
        <f>SUM(B46:D46)</f>
        <v>934575.77</v>
      </c>
      <c r="H46" s="86">
        <v>0</v>
      </c>
      <c r="I46" s="86">
        <v>0</v>
      </c>
      <c r="J46" s="87">
        <f>H46+I46</f>
        <v>0</v>
      </c>
    </row>
    <row r="47" spans="1:10" s="84" customFormat="1" ht="12" x14ac:dyDescent="0.25">
      <c r="A47" s="99" t="s">
        <v>101</v>
      </c>
      <c r="B47" s="81">
        <f>B30+B34+B37+B41+B43</f>
        <v>19008827.350000001</v>
      </c>
      <c r="C47" s="81">
        <f>C30+C34+C37+C41+C43</f>
        <v>505448.17</v>
      </c>
      <c r="D47" s="81">
        <f>D30+D34+D37+D41+D43</f>
        <v>2307576.16</v>
      </c>
      <c r="E47" s="81">
        <f>E30+E34+E37+E41+E43</f>
        <v>0</v>
      </c>
      <c r="F47" s="81">
        <f>F30+F34+F37+F41+F43</f>
        <v>21821851.68</v>
      </c>
      <c r="H47" s="81">
        <f>H30+H34+H37+H41+H43</f>
        <v>0</v>
      </c>
      <c r="I47" s="81">
        <f>I30+I34+I37+I41+I43</f>
        <v>2045953.5</v>
      </c>
      <c r="J47" s="81">
        <f>J30+J34+J37+J41+J43</f>
        <v>2045953.5</v>
      </c>
    </row>
    <row r="49" spans="1:10" x14ac:dyDescent="0.3">
      <c r="C49" s="137"/>
    </row>
    <row r="50" spans="1:10" x14ac:dyDescent="0.3">
      <c r="A50" s="101" t="s">
        <v>134</v>
      </c>
      <c r="B50" s="102"/>
      <c r="C50" s="102"/>
      <c r="D50" s="103"/>
      <c r="E50" s="103"/>
      <c r="F50" s="102" t="s">
        <v>133</v>
      </c>
      <c r="G50" s="102"/>
      <c r="H50" s="102"/>
      <c r="I50" s="104"/>
    </row>
    <row r="51" spans="1:10" x14ac:dyDescent="0.3">
      <c r="A51" s="105"/>
      <c r="B51" s="105"/>
      <c r="C51" s="105"/>
      <c r="D51" s="105"/>
      <c r="E51" s="106"/>
      <c r="F51" s="105"/>
      <c r="G51" s="105"/>
      <c r="H51" s="105"/>
      <c r="I51" s="104"/>
    </row>
    <row r="52" spans="1:10" ht="19.5" customHeight="1" x14ac:dyDescent="0.3">
      <c r="A52" s="105" t="s">
        <v>201</v>
      </c>
      <c r="B52" s="105"/>
      <c r="C52" s="105"/>
      <c r="D52" s="107"/>
      <c r="E52" s="107"/>
      <c r="F52" s="101" t="s">
        <v>141</v>
      </c>
      <c r="G52" s="105"/>
      <c r="H52" s="101"/>
      <c r="I52" s="104"/>
    </row>
    <row r="53" spans="1:10" x14ac:dyDescent="0.3">
      <c r="A53" s="105"/>
      <c r="B53" s="105"/>
      <c r="C53" s="105"/>
      <c r="D53" s="105"/>
      <c r="E53" s="105"/>
      <c r="F53" s="105"/>
      <c r="G53" s="105"/>
      <c r="H53" s="105"/>
      <c r="I53" s="105"/>
      <c r="J53" s="108"/>
    </row>
    <row r="54" spans="1:10" x14ac:dyDescent="0.3">
      <c r="A54" s="105"/>
      <c r="B54" s="105"/>
      <c r="C54" s="105"/>
      <c r="D54" s="105"/>
      <c r="E54" s="105"/>
      <c r="F54" s="105"/>
      <c r="G54" s="105"/>
      <c r="H54" s="105"/>
      <c r="I54" s="105"/>
    </row>
    <row r="55" spans="1:10" x14ac:dyDescent="0.3">
      <c r="A55" s="105" t="s">
        <v>115</v>
      </c>
      <c r="B55" s="105"/>
      <c r="C55" s="105"/>
      <c r="D55" s="107"/>
      <c r="E55" s="107"/>
      <c r="F55" s="101" t="s">
        <v>137</v>
      </c>
      <c r="G55" s="105"/>
      <c r="H55" s="101"/>
      <c r="I55" s="105"/>
    </row>
    <row r="57" spans="1:10" x14ac:dyDescent="0.3">
      <c r="A57" s="70" t="s">
        <v>135</v>
      </c>
    </row>
  </sheetData>
  <mergeCells count="23">
    <mergeCell ref="T6:T7"/>
    <mergeCell ref="A27:A29"/>
    <mergeCell ref="B27:F27"/>
    <mergeCell ref="H27:J27"/>
    <mergeCell ref="B28:B29"/>
    <mergeCell ref="C28:C29"/>
    <mergeCell ref="D28:E28"/>
    <mergeCell ref="F28:F29"/>
    <mergeCell ref="A5:A7"/>
    <mergeCell ref="B5:F5"/>
    <mergeCell ref="H5:I6"/>
    <mergeCell ref="J5:L6"/>
    <mergeCell ref="N5:T5"/>
    <mergeCell ref="B6:B7"/>
    <mergeCell ref="O6:O7"/>
    <mergeCell ref="P6:S6"/>
    <mergeCell ref="N6:N7"/>
    <mergeCell ref="C6:C7"/>
    <mergeCell ref="D6:E6"/>
    <mergeCell ref="H28:H29"/>
    <mergeCell ref="I28:I29"/>
    <mergeCell ref="J28:J29"/>
    <mergeCell ref="F6:F7"/>
  </mergeCells>
  <pageMargins left="0.70833333333333304" right="0.70833333333333304" top="0.78749999999999998" bottom="0.196527777777778" header="0.51180555555555496" footer="0.51180555555555496"/>
  <pageSetup paperSize="9" scale="6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view="pageBreakPreview" topLeftCell="A13" zoomScaleNormal="100" zoomScaleSheetLayoutView="100" workbookViewId="0">
      <selection activeCell="A10" sqref="A10:H10"/>
    </sheetView>
  </sheetViews>
  <sheetFormatPr defaultRowHeight="13.2" x14ac:dyDescent="0.25"/>
  <cols>
    <col min="1" max="1" width="18.88671875" style="1" customWidth="1"/>
    <col min="2" max="2" width="5.5546875" style="1" customWidth="1"/>
    <col min="3" max="3" width="7.5546875" style="1" customWidth="1"/>
    <col min="4" max="4" width="6.109375" style="1" customWidth="1"/>
    <col min="5" max="5" width="15.88671875" style="1" customWidth="1"/>
    <col min="6" max="7" width="15.33203125" style="1" customWidth="1"/>
    <col min="8" max="8" width="11" style="1" customWidth="1"/>
    <col min="9" max="256" width="9.109375" style="1"/>
    <col min="257" max="257" width="18.88671875" style="1" customWidth="1"/>
    <col min="258" max="258" width="5.5546875" style="1" customWidth="1"/>
    <col min="259" max="259" width="7.5546875" style="1" customWidth="1"/>
    <col min="260" max="260" width="6.109375" style="1" customWidth="1"/>
    <col min="261" max="261" width="14" style="1" customWidth="1"/>
    <col min="262" max="262" width="14.109375" style="1" customWidth="1"/>
    <col min="263" max="263" width="13.88671875" style="1" customWidth="1"/>
    <col min="264" max="264" width="11" style="1" customWidth="1"/>
    <col min="265" max="512" width="9.109375" style="1"/>
    <col min="513" max="513" width="18.88671875" style="1" customWidth="1"/>
    <col min="514" max="514" width="5.5546875" style="1" customWidth="1"/>
    <col min="515" max="515" width="7.5546875" style="1" customWidth="1"/>
    <col min="516" max="516" width="6.109375" style="1" customWidth="1"/>
    <col min="517" max="517" width="14" style="1" customWidth="1"/>
    <col min="518" max="518" width="14.109375" style="1" customWidth="1"/>
    <col min="519" max="519" width="13.88671875" style="1" customWidth="1"/>
    <col min="520" max="520" width="11" style="1" customWidth="1"/>
    <col min="521" max="768" width="9.109375" style="1"/>
    <col min="769" max="769" width="18.88671875" style="1" customWidth="1"/>
    <col min="770" max="770" width="5.5546875" style="1" customWidth="1"/>
    <col min="771" max="771" width="7.5546875" style="1" customWidth="1"/>
    <col min="772" max="772" width="6.109375" style="1" customWidth="1"/>
    <col min="773" max="773" width="14" style="1" customWidth="1"/>
    <col min="774" max="774" width="14.109375" style="1" customWidth="1"/>
    <col min="775" max="775" width="13.88671875" style="1" customWidth="1"/>
    <col min="776" max="776" width="11" style="1" customWidth="1"/>
    <col min="777" max="1024" width="9.109375" style="1"/>
    <col min="1025" max="1025" width="18.88671875" style="1" customWidth="1"/>
    <col min="1026" max="1026" width="5.5546875" style="1" customWidth="1"/>
    <col min="1027" max="1027" width="7.5546875" style="1" customWidth="1"/>
    <col min="1028" max="1028" width="6.109375" style="1" customWidth="1"/>
    <col min="1029" max="1029" width="14" style="1" customWidth="1"/>
    <col min="1030" max="1030" width="14.109375" style="1" customWidth="1"/>
    <col min="1031" max="1031" width="13.88671875" style="1" customWidth="1"/>
    <col min="1032" max="1032" width="11" style="1" customWidth="1"/>
    <col min="1033" max="1280" width="9.109375" style="1"/>
    <col min="1281" max="1281" width="18.88671875" style="1" customWidth="1"/>
    <col min="1282" max="1282" width="5.5546875" style="1" customWidth="1"/>
    <col min="1283" max="1283" width="7.5546875" style="1" customWidth="1"/>
    <col min="1284" max="1284" width="6.109375" style="1" customWidth="1"/>
    <col min="1285" max="1285" width="14" style="1" customWidth="1"/>
    <col min="1286" max="1286" width="14.109375" style="1" customWidth="1"/>
    <col min="1287" max="1287" width="13.88671875" style="1" customWidth="1"/>
    <col min="1288" max="1288" width="11" style="1" customWidth="1"/>
    <col min="1289" max="1536" width="9.109375" style="1"/>
    <col min="1537" max="1537" width="18.88671875" style="1" customWidth="1"/>
    <col min="1538" max="1538" width="5.5546875" style="1" customWidth="1"/>
    <col min="1539" max="1539" width="7.5546875" style="1" customWidth="1"/>
    <col min="1540" max="1540" width="6.109375" style="1" customWidth="1"/>
    <col min="1541" max="1541" width="14" style="1" customWidth="1"/>
    <col min="1542" max="1542" width="14.109375" style="1" customWidth="1"/>
    <col min="1543" max="1543" width="13.88671875" style="1" customWidth="1"/>
    <col min="1544" max="1544" width="11" style="1" customWidth="1"/>
    <col min="1545" max="1792" width="9.109375" style="1"/>
    <col min="1793" max="1793" width="18.88671875" style="1" customWidth="1"/>
    <col min="1794" max="1794" width="5.5546875" style="1" customWidth="1"/>
    <col min="1795" max="1795" width="7.5546875" style="1" customWidth="1"/>
    <col min="1796" max="1796" width="6.109375" style="1" customWidth="1"/>
    <col min="1797" max="1797" width="14" style="1" customWidth="1"/>
    <col min="1798" max="1798" width="14.109375" style="1" customWidth="1"/>
    <col min="1799" max="1799" width="13.88671875" style="1" customWidth="1"/>
    <col min="1800" max="1800" width="11" style="1" customWidth="1"/>
    <col min="1801" max="2048" width="9.109375" style="1"/>
    <col min="2049" max="2049" width="18.88671875" style="1" customWidth="1"/>
    <col min="2050" max="2050" width="5.5546875" style="1" customWidth="1"/>
    <col min="2051" max="2051" width="7.5546875" style="1" customWidth="1"/>
    <col min="2052" max="2052" width="6.109375" style="1" customWidth="1"/>
    <col min="2053" max="2053" width="14" style="1" customWidth="1"/>
    <col min="2054" max="2054" width="14.109375" style="1" customWidth="1"/>
    <col min="2055" max="2055" width="13.88671875" style="1" customWidth="1"/>
    <col min="2056" max="2056" width="11" style="1" customWidth="1"/>
    <col min="2057" max="2304" width="9.109375" style="1"/>
    <col min="2305" max="2305" width="18.88671875" style="1" customWidth="1"/>
    <col min="2306" max="2306" width="5.5546875" style="1" customWidth="1"/>
    <col min="2307" max="2307" width="7.5546875" style="1" customWidth="1"/>
    <col min="2308" max="2308" width="6.109375" style="1" customWidth="1"/>
    <col min="2309" max="2309" width="14" style="1" customWidth="1"/>
    <col min="2310" max="2310" width="14.109375" style="1" customWidth="1"/>
    <col min="2311" max="2311" width="13.88671875" style="1" customWidth="1"/>
    <col min="2312" max="2312" width="11" style="1" customWidth="1"/>
    <col min="2313" max="2560" width="9.109375" style="1"/>
    <col min="2561" max="2561" width="18.88671875" style="1" customWidth="1"/>
    <col min="2562" max="2562" width="5.5546875" style="1" customWidth="1"/>
    <col min="2563" max="2563" width="7.5546875" style="1" customWidth="1"/>
    <col min="2564" max="2564" width="6.109375" style="1" customWidth="1"/>
    <col min="2565" max="2565" width="14" style="1" customWidth="1"/>
    <col min="2566" max="2566" width="14.109375" style="1" customWidth="1"/>
    <col min="2567" max="2567" width="13.88671875" style="1" customWidth="1"/>
    <col min="2568" max="2568" width="11" style="1" customWidth="1"/>
    <col min="2569" max="2816" width="9.109375" style="1"/>
    <col min="2817" max="2817" width="18.88671875" style="1" customWidth="1"/>
    <col min="2818" max="2818" width="5.5546875" style="1" customWidth="1"/>
    <col min="2819" max="2819" width="7.5546875" style="1" customWidth="1"/>
    <col min="2820" max="2820" width="6.109375" style="1" customWidth="1"/>
    <col min="2821" max="2821" width="14" style="1" customWidth="1"/>
    <col min="2822" max="2822" width="14.109375" style="1" customWidth="1"/>
    <col min="2823" max="2823" width="13.88671875" style="1" customWidth="1"/>
    <col min="2824" max="2824" width="11" style="1" customWidth="1"/>
    <col min="2825" max="3072" width="9.109375" style="1"/>
    <col min="3073" max="3073" width="18.88671875" style="1" customWidth="1"/>
    <col min="3074" max="3074" width="5.5546875" style="1" customWidth="1"/>
    <col min="3075" max="3075" width="7.5546875" style="1" customWidth="1"/>
    <col min="3076" max="3076" width="6.109375" style="1" customWidth="1"/>
    <col min="3077" max="3077" width="14" style="1" customWidth="1"/>
    <col min="3078" max="3078" width="14.109375" style="1" customWidth="1"/>
    <col min="3079" max="3079" width="13.88671875" style="1" customWidth="1"/>
    <col min="3080" max="3080" width="11" style="1" customWidth="1"/>
    <col min="3081" max="3328" width="9.109375" style="1"/>
    <col min="3329" max="3329" width="18.88671875" style="1" customWidth="1"/>
    <col min="3330" max="3330" width="5.5546875" style="1" customWidth="1"/>
    <col min="3331" max="3331" width="7.5546875" style="1" customWidth="1"/>
    <col min="3332" max="3332" width="6.109375" style="1" customWidth="1"/>
    <col min="3333" max="3333" width="14" style="1" customWidth="1"/>
    <col min="3334" max="3334" width="14.109375" style="1" customWidth="1"/>
    <col min="3335" max="3335" width="13.88671875" style="1" customWidth="1"/>
    <col min="3336" max="3336" width="11" style="1" customWidth="1"/>
    <col min="3337" max="3584" width="9.109375" style="1"/>
    <col min="3585" max="3585" width="18.88671875" style="1" customWidth="1"/>
    <col min="3586" max="3586" width="5.5546875" style="1" customWidth="1"/>
    <col min="3587" max="3587" width="7.5546875" style="1" customWidth="1"/>
    <col min="3588" max="3588" width="6.109375" style="1" customWidth="1"/>
    <col min="3589" max="3589" width="14" style="1" customWidth="1"/>
    <col min="3590" max="3590" width="14.109375" style="1" customWidth="1"/>
    <col min="3591" max="3591" width="13.88671875" style="1" customWidth="1"/>
    <col min="3592" max="3592" width="11" style="1" customWidth="1"/>
    <col min="3593" max="3840" width="9.109375" style="1"/>
    <col min="3841" max="3841" width="18.88671875" style="1" customWidth="1"/>
    <col min="3842" max="3842" width="5.5546875" style="1" customWidth="1"/>
    <col min="3843" max="3843" width="7.5546875" style="1" customWidth="1"/>
    <col min="3844" max="3844" width="6.109375" style="1" customWidth="1"/>
    <col min="3845" max="3845" width="14" style="1" customWidth="1"/>
    <col min="3846" max="3846" width="14.109375" style="1" customWidth="1"/>
    <col min="3847" max="3847" width="13.88671875" style="1" customWidth="1"/>
    <col min="3848" max="3848" width="11" style="1" customWidth="1"/>
    <col min="3849" max="4096" width="9.109375" style="1"/>
    <col min="4097" max="4097" width="18.88671875" style="1" customWidth="1"/>
    <col min="4098" max="4098" width="5.5546875" style="1" customWidth="1"/>
    <col min="4099" max="4099" width="7.5546875" style="1" customWidth="1"/>
    <col min="4100" max="4100" width="6.109375" style="1" customWidth="1"/>
    <col min="4101" max="4101" width="14" style="1" customWidth="1"/>
    <col min="4102" max="4102" width="14.109375" style="1" customWidth="1"/>
    <col min="4103" max="4103" width="13.88671875" style="1" customWidth="1"/>
    <col min="4104" max="4104" width="11" style="1" customWidth="1"/>
    <col min="4105" max="4352" width="9.109375" style="1"/>
    <col min="4353" max="4353" width="18.88671875" style="1" customWidth="1"/>
    <col min="4354" max="4354" width="5.5546875" style="1" customWidth="1"/>
    <col min="4355" max="4355" width="7.5546875" style="1" customWidth="1"/>
    <col min="4356" max="4356" width="6.109375" style="1" customWidth="1"/>
    <col min="4357" max="4357" width="14" style="1" customWidth="1"/>
    <col min="4358" max="4358" width="14.109375" style="1" customWidth="1"/>
    <col min="4359" max="4359" width="13.88671875" style="1" customWidth="1"/>
    <col min="4360" max="4360" width="11" style="1" customWidth="1"/>
    <col min="4361" max="4608" width="9.109375" style="1"/>
    <col min="4609" max="4609" width="18.88671875" style="1" customWidth="1"/>
    <col min="4610" max="4610" width="5.5546875" style="1" customWidth="1"/>
    <col min="4611" max="4611" width="7.5546875" style="1" customWidth="1"/>
    <col min="4612" max="4612" width="6.109375" style="1" customWidth="1"/>
    <col min="4613" max="4613" width="14" style="1" customWidth="1"/>
    <col min="4614" max="4614" width="14.109375" style="1" customWidth="1"/>
    <col min="4615" max="4615" width="13.88671875" style="1" customWidth="1"/>
    <col min="4616" max="4616" width="11" style="1" customWidth="1"/>
    <col min="4617" max="4864" width="9.109375" style="1"/>
    <col min="4865" max="4865" width="18.88671875" style="1" customWidth="1"/>
    <col min="4866" max="4866" width="5.5546875" style="1" customWidth="1"/>
    <col min="4867" max="4867" width="7.5546875" style="1" customWidth="1"/>
    <col min="4868" max="4868" width="6.109375" style="1" customWidth="1"/>
    <col min="4869" max="4869" width="14" style="1" customWidth="1"/>
    <col min="4870" max="4870" width="14.109375" style="1" customWidth="1"/>
    <col min="4871" max="4871" width="13.88671875" style="1" customWidth="1"/>
    <col min="4872" max="4872" width="11" style="1" customWidth="1"/>
    <col min="4873" max="5120" width="9.109375" style="1"/>
    <col min="5121" max="5121" width="18.88671875" style="1" customWidth="1"/>
    <col min="5122" max="5122" width="5.5546875" style="1" customWidth="1"/>
    <col min="5123" max="5123" width="7.5546875" style="1" customWidth="1"/>
    <col min="5124" max="5124" width="6.109375" style="1" customWidth="1"/>
    <col min="5125" max="5125" width="14" style="1" customWidth="1"/>
    <col min="5126" max="5126" width="14.109375" style="1" customWidth="1"/>
    <col min="5127" max="5127" width="13.88671875" style="1" customWidth="1"/>
    <col min="5128" max="5128" width="11" style="1" customWidth="1"/>
    <col min="5129" max="5376" width="9.109375" style="1"/>
    <col min="5377" max="5377" width="18.88671875" style="1" customWidth="1"/>
    <col min="5378" max="5378" width="5.5546875" style="1" customWidth="1"/>
    <col min="5379" max="5379" width="7.5546875" style="1" customWidth="1"/>
    <col min="5380" max="5380" width="6.109375" style="1" customWidth="1"/>
    <col min="5381" max="5381" width="14" style="1" customWidth="1"/>
    <col min="5382" max="5382" width="14.109375" style="1" customWidth="1"/>
    <col min="5383" max="5383" width="13.88671875" style="1" customWidth="1"/>
    <col min="5384" max="5384" width="11" style="1" customWidth="1"/>
    <col min="5385" max="5632" width="9.109375" style="1"/>
    <col min="5633" max="5633" width="18.88671875" style="1" customWidth="1"/>
    <col min="5634" max="5634" width="5.5546875" style="1" customWidth="1"/>
    <col min="5635" max="5635" width="7.5546875" style="1" customWidth="1"/>
    <col min="5636" max="5636" width="6.109375" style="1" customWidth="1"/>
    <col min="5637" max="5637" width="14" style="1" customWidth="1"/>
    <col min="5638" max="5638" width="14.109375" style="1" customWidth="1"/>
    <col min="5639" max="5639" width="13.88671875" style="1" customWidth="1"/>
    <col min="5640" max="5640" width="11" style="1" customWidth="1"/>
    <col min="5641" max="5888" width="9.109375" style="1"/>
    <col min="5889" max="5889" width="18.88671875" style="1" customWidth="1"/>
    <col min="5890" max="5890" width="5.5546875" style="1" customWidth="1"/>
    <col min="5891" max="5891" width="7.5546875" style="1" customWidth="1"/>
    <col min="5892" max="5892" width="6.109375" style="1" customWidth="1"/>
    <col min="5893" max="5893" width="14" style="1" customWidth="1"/>
    <col min="5894" max="5894" width="14.109375" style="1" customWidth="1"/>
    <col min="5895" max="5895" width="13.88671875" style="1" customWidth="1"/>
    <col min="5896" max="5896" width="11" style="1" customWidth="1"/>
    <col min="5897" max="6144" width="9.109375" style="1"/>
    <col min="6145" max="6145" width="18.88671875" style="1" customWidth="1"/>
    <col min="6146" max="6146" width="5.5546875" style="1" customWidth="1"/>
    <col min="6147" max="6147" width="7.5546875" style="1" customWidth="1"/>
    <col min="6148" max="6148" width="6.109375" style="1" customWidth="1"/>
    <col min="6149" max="6149" width="14" style="1" customWidth="1"/>
    <col min="6150" max="6150" width="14.109375" style="1" customWidth="1"/>
    <col min="6151" max="6151" width="13.88671875" style="1" customWidth="1"/>
    <col min="6152" max="6152" width="11" style="1" customWidth="1"/>
    <col min="6153" max="6400" width="9.109375" style="1"/>
    <col min="6401" max="6401" width="18.88671875" style="1" customWidth="1"/>
    <col min="6402" max="6402" width="5.5546875" style="1" customWidth="1"/>
    <col min="6403" max="6403" width="7.5546875" style="1" customWidth="1"/>
    <col min="6404" max="6404" width="6.109375" style="1" customWidth="1"/>
    <col min="6405" max="6405" width="14" style="1" customWidth="1"/>
    <col min="6406" max="6406" width="14.109375" style="1" customWidth="1"/>
    <col min="6407" max="6407" width="13.88671875" style="1" customWidth="1"/>
    <col min="6408" max="6408" width="11" style="1" customWidth="1"/>
    <col min="6409" max="6656" width="9.109375" style="1"/>
    <col min="6657" max="6657" width="18.88671875" style="1" customWidth="1"/>
    <col min="6658" max="6658" width="5.5546875" style="1" customWidth="1"/>
    <col min="6659" max="6659" width="7.5546875" style="1" customWidth="1"/>
    <col min="6660" max="6660" width="6.109375" style="1" customWidth="1"/>
    <col min="6661" max="6661" width="14" style="1" customWidth="1"/>
    <col min="6662" max="6662" width="14.109375" style="1" customWidth="1"/>
    <col min="6663" max="6663" width="13.88671875" style="1" customWidth="1"/>
    <col min="6664" max="6664" width="11" style="1" customWidth="1"/>
    <col min="6665" max="6912" width="9.109375" style="1"/>
    <col min="6913" max="6913" width="18.88671875" style="1" customWidth="1"/>
    <col min="6914" max="6914" width="5.5546875" style="1" customWidth="1"/>
    <col min="6915" max="6915" width="7.5546875" style="1" customWidth="1"/>
    <col min="6916" max="6916" width="6.109375" style="1" customWidth="1"/>
    <col min="6917" max="6917" width="14" style="1" customWidth="1"/>
    <col min="6918" max="6918" width="14.109375" style="1" customWidth="1"/>
    <col min="6919" max="6919" width="13.88671875" style="1" customWidth="1"/>
    <col min="6920" max="6920" width="11" style="1" customWidth="1"/>
    <col min="6921" max="7168" width="9.109375" style="1"/>
    <col min="7169" max="7169" width="18.88671875" style="1" customWidth="1"/>
    <col min="7170" max="7170" width="5.5546875" style="1" customWidth="1"/>
    <col min="7171" max="7171" width="7.5546875" style="1" customWidth="1"/>
    <col min="7172" max="7172" width="6.109375" style="1" customWidth="1"/>
    <col min="7173" max="7173" width="14" style="1" customWidth="1"/>
    <col min="7174" max="7174" width="14.109375" style="1" customWidth="1"/>
    <col min="7175" max="7175" width="13.88671875" style="1" customWidth="1"/>
    <col min="7176" max="7176" width="11" style="1" customWidth="1"/>
    <col min="7177" max="7424" width="9.109375" style="1"/>
    <col min="7425" max="7425" width="18.88671875" style="1" customWidth="1"/>
    <col min="7426" max="7426" width="5.5546875" style="1" customWidth="1"/>
    <col min="7427" max="7427" width="7.5546875" style="1" customWidth="1"/>
    <col min="7428" max="7428" width="6.109375" style="1" customWidth="1"/>
    <col min="7429" max="7429" width="14" style="1" customWidth="1"/>
    <col min="7430" max="7430" width="14.109375" style="1" customWidth="1"/>
    <col min="7431" max="7431" width="13.88671875" style="1" customWidth="1"/>
    <col min="7432" max="7432" width="11" style="1" customWidth="1"/>
    <col min="7433" max="7680" width="9.109375" style="1"/>
    <col min="7681" max="7681" width="18.88671875" style="1" customWidth="1"/>
    <col min="7682" max="7682" width="5.5546875" style="1" customWidth="1"/>
    <col min="7683" max="7683" width="7.5546875" style="1" customWidth="1"/>
    <col min="7684" max="7684" width="6.109375" style="1" customWidth="1"/>
    <col min="7685" max="7685" width="14" style="1" customWidth="1"/>
    <col min="7686" max="7686" width="14.109375" style="1" customWidth="1"/>
    <col min="7687" max="7687" width="13.88671875" style="1" customWidth="1"/>
    <col min="7688" max="7688" width="11" style="1" customWidth="1"/>
    <col min="7689" max="7936" width="9.109375" style="1"/>
    <col min="7937" max="7937" width="18.88671875" style="1" customWidth="1"/>
    <col min="7938" max="7938" width="5.5546875" style="1" customWidth="1"/>
    <col min="7939" max="7939" width="7.5546875" style="1" customWidth="1"/>
    <col min="7940" max="7940" width="6.109375" style="1" customWidth="1"/>
    <col min="7941" max="7941" width="14" style="1" customWidth="1"/>
    <col min="7942" max="7942" width="14.109375" style="1" customWidth="1"/>
    <col min="7943" max="7943" width="13.88671875" style="1" customWidth="1"/>
    <col min="7944" max="7944" width="11" style="1" customWidth="1"/>
    <col min="7945" max="8192" width="9.109375" style="1"/>
    <col min="8193" max="8193" width="18.88671875" style="1" customWidth="1"/>
    <col min="8194" max="8194" width="5.5546875" style="1" customWidth="1"/>
    <col min="8195" max="8195" width="7.5546875" style="1" customWidth="1"/>
    <col min="8196" max="8196" width="6.109375" style="1" customWidth="1"/>
    <col min="8197" max="8197" width="14" style="1" customWidth="1"/>
    <col min="8198" max="8198" width="14.109375" style="1" customWidth="1"/>
    <col min="8199" max="8199" width="13.88671875" style="1" customWidth="1"/>
    <col min="8200" max="8200" width="11" style="1" customWidth="1"/>
    <col min="8201" max="8448" width="9.109375" style="1"/>
    <col min="8449" max="8449" width="18.88671875" style="1" customWidth="1"/>
    <col min="8450" max="8450" width="5.5546875" style="1" customWidth="1"/>
    <col min="8451" max="8451" width="7.5546875" style="1" customWidth="1"/>
    <col min="8452" max="8452" width="6.109375" style="1" customWidth="1"/>
    <col min="8453" max="8453" width="14" style="1" customWidth="1"/>
    <col min="8454" max="8454" width="14.109375" style="1" customWidth="1"/>
    <col min="8455" max="8455" width="13.88671875" style="1" customWidth="1"/>
    <col min="8456" max="8456" width="11" style="1" customWidth="1"/>
    <col min="8457" max="8704" width="9.109375" style="1"/>
    <col min="8705" max="8705" width="18.88671875" style="1" customWidth="1"/>
    <col min="8706" max="8706" width="5.5546875" style="1" customWidth="1"/>
    <col min="8707" max="8707" width="7.5546875" style="1" customWidth="1"/>
    <col min="8708" max="8708" width="6.109375" style="1" customWidth="1"/>
    <col min="8709" max="8709" width="14" style="1" customWidth="1"/>
    <col min="8710" max="8710" width="14.109375" style="1" customWidth="1"/>
    <col min="8711" max="8711" width="13.88671875" style="1" customWidth="1"/>
    <col min="8712" max="8712" width="11" style="1" customWidth="1"/>
    <col min="8713" max="8960" width="9.109375" style="1"/>
    <col min="8961" max="8961" width="18.88671875" style="1" customWidth="1"/>
    <col min="8962" max="8962" width="5.5546875" style="1" customWidth="1"/>
    <col min="8963" max="8963" width="7.5546875" style="1" customWidth="1"/>
    <col min="8964" max="8964" width="6.109375" style="1" customWidth="1"/>
    <col min="8965" max="8965" width="14" style="1" customWidth="1"/>
    <col min="8966" max="8966" width="14.109375" style="1" customWidth="1"/>
    <col min="8967" max="8967" width="13.88671875" style="1" customWidth="1"/>
    <col min="8968" max="8968" width="11" style="1" customWidth="1"/>
    <col min="8969" max="9216" width="9.109375" style="1"/>
    <col min="9217" max="9217" width="18.88671875" style="1" customWidth="1"/>
    <col min="9218" max="9218" width="5.5546875" style="1" customWidth="1"/>
    <col min="9219" max="9219" width="7.5546875" style="1" customWidth="1"/>
    <col min="9220" max="9220" width="6.109375" style="1" customWidth="1"/>
    <col min="9221" max="9221" width="14" style="1" customWidth="1"/>
    <col min="9222" max="9222" width="14.109375" style="1" customWidth="1"/>
    <col min="9223" max="9223" width="13.88671875" style="1" customWidth="1"/>
    <col min="9224" max="9224" width="11" style="1" customWidth="1"/>
    <col min="9225" max="9472" width="9.109375" style="1"/>
    <col min="9473" max="9473" width="18.88671875" style="1" customWidth="1"/>
    <col min="9474" max="9474" width="5.5546875" style="1" customWidth="1"/>
    <col min="9475" max="9475" width="7.5546875" style="1" customWidth="1"/>
    <col min="9476" max="9476" width="6.109375" style="1" customWidth="1"/>
    <col min="9477" max="9477" width="14" style="1" customWidth="1"/>
    <col min="9478" max="9478" width="14.109375" style="1" customWidth="1"/>
    <col min="9479" max="9479" width="13.88671875" style="1" customWidth="1"/>
    <col min="9480" max="9480" width="11" style="1" customWidth="1"/>
    <col min="9481" max="9728" width="9.109375" style="1"/>
    <col min="9729" max="9729" width="18.88671875" style="1" customWidth="1"/>
    <col min="9730" max="9730" width="5.5546875" style="1" customWidth="1"/>
    <col min="9731" max="9731" width="7.5546875" style="1" customWidth="1"/>
    <col min="9732" max="9732" width="6.109375" style="1" customWidth="1"/>
    <col min="9733" max="9733" width="14" style="1" customWidth="1"/>
    <col min="9734" max="9734" width="14.109375" style="1" customWidth="1"/>
    <col min="9735" max="9735" width="13.88671875" style="1" customWidth="1"/>
    <col min="9736" max="9736" width="11" style="1" customWidth="1"/>
    <col min="9737" max="9984" width="9.109375" style="1"/>
    <col min="9985" max="9985" width="18.88671875" style="1" customWidth="1"/>
    <col min="9986" max="9986" width="5.5546875" style="1" customWidth="1"/>
    <col min="9987" max="9987" width="7.5546875" style="1" customWidth="1"/>
    <col min="9988" max="9988" width="6.109375" style="1" customWidth="1"/>
    <col min="9989" max="9989" width="14" style="1" customWidth="1"/>
    <col min="9990" max="9990" width="14.109375" style="1" customWidth="1"/>
    <col min="9991" max="9991" width="13.88671875" style="1" customWidth="1"/>
    <col min="9992" max="9992" width="11" style="1" customWidth="1"/>
    <col min="9993" max="10240" width="9.109375" style="1"/>
    <col min="10241" max="10241" width="18.88671875" style="1" customWidth="1"/>
    <col min="10242" max="10242" width="5.5546875" style="1" customWidth="1"/>
    <col min="10243" max="10243" width="7.5546875" style="1" customWidth="1"/>
    <col min="10244" max="10244" width="6.109375" style="1" customWidth="1"/>
    <col min="10245" max="10245" width="14" style="1" customWidth="1"/>
    <col min="10246" max="10246" width="14.109375" style="1" customWidth="1"/>
    <col min="10247" max="10247" width="13.88671875" style="1" customWidth="1"/>
    <col min="10248" max="10248" width="11" style="1" customWidth="1"/>
    <col min="10249" max="10496" width="9.109375" style="1"/>
    <col min="10497" max="10497" width="18.88671875" style="1" customWidth="1"/>
    <col min="10498" max="10498" width="5.5546875" style="1" customWidth="1"/>
    <col min="10499" max="10499" width="7.5546875" style="1" customWidth="1"/>
    <col min="10500" max="10500" width="6.109375" style="1" customWidth="1"/>
    <col min="10501" max="10501" width="14" style="1" customWidth="1"/>
    <col min="10502" max="10502" width="14.109375" style="1" customWidth="1"/>
    <col min="10503" max="10503" width="13.88671875" style="1" customWidth="1"/>
    <col min="10504" max="10504" width="11" style="1" customWidth="1"/>
    <col min="10505" max="10752" width="9.109375" style="1"/>
    <col min="10753" max="10753" width="18.88671875" style="1" customWidth="1"/>
    <col min="10754" max="10754" width="5.5546875" style="1" customWidth="1"/>
    <col min="10755" max="10755" width="7.5546875" style="1" customWidth="1"/>
    <col min="10756" max="10756" width="6.109375" style="1" customWidth="1"/>
    <col min="10757" max="10757" width="14" style="1" customWidth="1"/>
    <col min="10758" max="10758" width="14.109375" style="1" customWidth="1"/>
    <col min="10759" max="10759" width="13.88671875" style="1" customWidth="1"/>
    <col min="10760" max="10760" width="11" style="1" customWidth="1"/>
    <col min="10761" max="11008" width="9.109375" style="1"/>
    <col min="11009" max="11009" width="18.88671875" style="1" customWidth="1"/>
    <col min="11010" max="11010" width="5.5546875" style="1" customWidth="1"/>
    <col min="11011" max="11011" width="7.5546875" style="1" customWidth="1"/>
    <col min="11012" max="11012" width="6.109375" style="1" customWidth="1"/>
    <col min="11013" max="11013" width="14" style="1" customWidth="1"/>
    <col min="11014" max="11014" width="14.109375" style="1" customWidth="1"/>
    <col min="11015" max="11015" width="13.88671875" style="1" customWidth="1"/>
    <col min="11016" max="11016" width="11" style="1" customWidth="1"/>
    <col min="11017" max="11264" width="9.109375" style="1"/>
    <col min="11265" max="11265" width="18.88671875" style="1" customWidth="1"/>
    <col min="11266" max="11266" width="5.5546875" style="1" customWidth="1"/>
    <col min="11267" max="11267" width="7.5546875" style="1" customWidth="1"/>
    <col min="11268" max="11268" width="6.109375" style="1" customWidth="1"/>
    <col min="11269" max="11269" width="14" style="1" customWidth="1"/>
    <col min="11270" max="11270" width="14.109375" style="1" customWidth="1"/>
    <col min="11271" max="11271" width="13.88671875" style="1" customWidth="1"/>
    <col min="11272" max="11272" width="11" style="1" customWidth="1"/>
    <col min="11273" max="11520" width="9.109375" style="1"/>
    <col min="11521" max="11521" width="18.88671875" style="1" customWidth="1"/>
    <col min="11522" max="11522" width="5.5546875" style="1" customWidth="1"/>
    <col min="11523" max="11523" width="7.5546875" style="1" customWidth="1"/>
    <col min="11524" max="11524" width="6.109375" style="1" customWidth="1"/>
    <col min="11525" max="11525" width="14" style="1" customWidth="1"/>
    <col min="11526" max="11526" width="14.109375" style="1" customWidth="1"/>
    <col min="11527" max="11527" width="13.88671875" style="1" customWidth="1"/>
    <col min="11528" max="11528" width="11" style="1" customWidth="1"/>
    <col min="11529" max="11776" width="9.109375" style="1"/>
    <col min="11777" max="11777" width="18.88671875" style="1" customWidth="1"/>
    <col min="11778" max="11778" width="5.5546875" style="1" customWidth="1"/>
    <col min="11779" max="11779" width="7.5546875" style="1" customWidth="1"/>
    <col min="11780" max="11780" width="6.109375" style="1" customWidth="1"/>
    <col min="11781" max="11781" width="14" style="1" customWidth="1"/>
    <col min="11782" max="11782" width="14.109375" style="1" customWidth="1"/>
    <col min="11783" max="11783" width="13.88671875" style="1" customWidth="1"/>
    <col min="11784" max="11784" width="11" style="1" customWidth="1"/>
    <col min="11785" max="12032" width="9.109375" style="1"/>
    <col min="12033" max="12033" width="18.88671875" style="1" customWidth="1"/>
    <col min="12034" max="12034" width="5.5546875" style="1" customWidth="1"/>
    <col min="12035" max="12035" width="7.5546875" style="1" customWidth="1"/>
    <col min="12036" max="12036" width="6.109375" style="1" customWidth="1"/>
    <col min="12037" max="12037" width="14" style="1" customWidth="1"/>
    <col min="12038" max="12038" width="14.109375" style="1" customWidth="1"/>
    <col min="12039" max="12039" width="13.88671875" style="1" customWidth="1"/>
    <col min="12040" max="12040" width="11" style="1" customWidth="1"/>
    <col min="12041" max="12288" width="9.109375" style="1"/>
    <col min="12289" max="12289" width="18.88671875" style="1" customWidth="1"/>
    <col min="12290" max="12290" width="5.5546875" style="1" customWidth="1"/>
    <col min="12291" max="12291" width="7.5546875" style="1" customWidth="1"/>
    <col min="12292" max="12292" width="6.109375" style="1" customWidth="1"/>
    <col min="12293" max="12293" width="14" style="1" customWidth="1"/>
    <col min="12294" max="12294" width="14.109375" style="1" customWidth="1"/>
    <col min="12295" max="12295" width="13.88671875" style="1" customWidth="1"/>
    <col min="12296" max="12296" width="11" style="1" customWidth="1"/>
    <col min="12297" max="12544" width="9.109375" style="1"/>
    <col min="12545" max="12545" width="18.88671875" style="1" customWidth="1"/>
    <col min="12546" max="12546" width="5.5546875" style="1" customWidth="1"/>
    <col min="12547" max="12547" width="7.5546875" style="1" customWidth="1"/>
    <col min="12548" max="12548" width="6.109375" style="1" customWidth="1"/>
    <col min="12549" max="12549" width="14" style="1" customWidth="1"/>
    <col min="12550" max="12550" width="14.109375" style="1" customWidth="1"/>
    <col min="12551" max="12551" width="13.88671875" style="1" customWidth="1"/>
    <col min="12552" max="12552" width="11" style="1" customWidth="1"/>
    <col min="12553" max="12800" width="9.109375" style="1"/>
    <col min="12801" max="12801" width="18.88671875" style="1" customWidth="1"/>
    <col min="12802" max="12802" width="5.5546875" style="1" customWidth="1"/>
    <col min="12803" max="12803" width="7.5546875" style="1" customWidth="1"/>
    <col min="12804" max="12804" width="6.109375" style="1" customWidth="1"/>
    <col min="12805" max="12805" width="14" style="1" customWidth="1"/>
    <col min="12806" max="12806" width="14.109375" style="1" customWidth="1"/>
    <col min="12807" max="12807" width="13.88671875" style="1" customWidth="1"/>
    <col min="12808" max="12808" width="11" style="1" customWidth="1"/>
    <col min="12809" max="13056" width="9.109375" style="1"/>
    <col min="13057" max="13057" width="18.88671875" style="1" customWidth="1"/>
    <col min="13058" max="13058" width="5.5546875" style="1" customWidth="1"/>
    <col min="13059" max="13059" width="7.5546875" style="1" customWidth="1"/>
    <col min="13060" max="13060" width="6.109375" style="1" customWidth="1"/>
    <col min="13061" max="13061" width="14" style="1" customWidth="1"/>
    <col min="13062" max="13062" width="14.109375" style="1" customWidth="1"/>
    <col min="13063" max="13063" width="13.88671875" style="1" customWidth="1"/>
    <col min="13064" max="13064" width="11" style="1" customWidth="1"/>
    <col min="13065" max="13312" width="9.109375" style="1"/>
    <col min="13313" max="13313" width="18.88671875" style="1" customWidth="1"/>
    <col min="13314" max="13314" width="5.5546875" style="1" customWidth="1"/>
    <col min="13315" max="13315" width="7.5546875" style="1" customWidth="1"/>
    <col min="13316" max="13316" width="6.109375" style="1" customWidth="1"/>
    <col min="13317" max="13317" width="14" style="1" customWidth="1"/>
    <col min="13318" max="13318" width="14.109375" style="1" customWidth="1"/>
    <col min="13319" max="13319" width="13.88671875" style="1" customWidth="1"/>
    <col min="13320" max="13320" width="11" style="1" customWidth="1"/>
    <col min="13321" max="13568" width="9.109375" style="1"/>
    <col min="13569" max="13569" width="18.88671875" style="1" customWidth="1"/>
    <col min="13570" max="13570" width="5.5546875" style="1" customWidth="1"/>
    <col min="13571" max="13571" width="7.5546875" style="1" customWidth="1"/>
    <col min="13572" max="13572" width="6.109375" style="1" customWidth="1"/>
    <col min="13573" max="13573" width="14" style="1" customWidth="1"/>
    <col min="13574" max="13574" width="14.109375" style="1" customWidth="1"/>
    <col min="13575" max="13575" width="13.88671875" style="1" customWidth="1"/>
    <col min="13576" max="13576" width="11" style="1" customWidth="1"/>
    <col min="13577" max="13824" width="9.109375" style="1"/>
    <col min="13825" max="13825" width="18.88671875" style="1" customWidth="1"/>
    <col min="13826" max="13826" width="5.5546875" style="1" customWidth="1"/>
    <col min="13827" max="13827" width="7.5546875" style="1" customWidth="1"/>
    <col min="13828" max="13828" width="6.109375" style="1" customWidth="1"/>
    <col min="13829" max="13829" width="14" style="1" customWidth="1"/>
    <col min="13830" max="13830" width="14.109375" style="1" customWidth="1"/>
    <col min="13831" max="13831" width="13.88671875" style="1" customWidth="1"/>
    <col min="13832" max="13832" width="11" style="1" customWidth="1"/>
    <col min="13833" max="14080" width="9.109375" style="1"/>
    <col min="14081" max="14081" width="18.88671875" style="1" customWidth="1"/>
    <col min="14082" max="14082" width="5.5546875" style="1" customWidth="1"/>
    <col min="14083" max="14083" width="7.5546875" style="1" customWidth="1"/>
    <col min="14084" max="14084" width="6.109375" style="1" customWidth="1"/>
    <col min="14085" max="14085" width="14" style="1" customWidth="1"/>
    <col min="14086" max="14086" width="14.109375" style="1" customWidth="1"/>
    <col min="14087" max="14087" width="13.88671875" style="1" customWidth="1"/>
    <col min="14088" max="14088" width="11" style="1" customWidth="1"/>
    <col min="14089" max="14336" width="9.109375" style="1"/>
    <col min="14337" max="14337" width="18.88671875" style="1" customWidth="1"/>
    <col min="14338" max="14338" width="5.5546875" style="1" customWidth="1"/>
    <col min="14339" max="14339" width="7.5546875" style="1" customWidth="1"/>
    <col min="14340" max="14340" width="6.109375" style="1" customWidth="1"/>
    <col min="14341" max="14341" width="14" style="1" customWidth="1"/>
    <col min="14342" max="14342" width="14.109375" style="1" customWidth="1"/>
    <col min="14343" max="14343" width="13.88671875" style="1" customWidth="1"/>
    <col min="14344" max="14344" width="11" style="1" customWidth="1"/>
    <col min="14345" max="14592" width="9.109375" style="1"/>
    <col min="14593" max="14593" width="18.88671875" style="1" customWidth="1"/>
    <col min="14594" max="14594" width="5.5546875" style="1" customWidth="1"/>
    <col min="14595" max="14595" width="7.5546875" style="1" customWidth="1"/>
    <col min="14596" max="14596" width="6.109375" style="1" customWidth="1"/>
    <col min="14597" max="14597" width="14" style="1" customWidth="1"/>
    <col min="14598" max="14598" width="14.109375" style="1" customWidth="1"/>
    <col min="14599" max="14599" width="13.88671875" style="1" customWidth="1"/>
    <col min="14600" max="14600" width="11" style="1" customWidth="1"/>
    <col min="14601" max="14848" width="9.109375" style="1"/>
    <col min="14849" max="14849" width="18.88671875" style="1" customWidth="1"/>
    <col min="14850" max="14850" width="5.5546875" style="1" customWidth="1"/>
    <col min="14851" max="14851" width="7.5546875" style="1" customWidth="1"/>
    <col min="14852" max="14852" width="6.109375" style="1" customWidth="1"/>
    <col min="14853" max="14853" width="14" style="1" customWidth="1"/>
    <col min="14854" max="14854" width="14.109375" style="1" customWidth="1"/>
    <col min="14855" max="14855" width="13.88671875" style="1" customWidth="1"/>
    <col min="14856" max="14856" width="11" style="1" customWidth="1"/>
    <col min="14857" max="15104" width="9.109375" style="1"/>
    <col min="15105" max="15105" width="18.88671875" style="1" customWidth="1"/>
    <col min="15106" max="15106" width="5.5546875" style="1" customWidth="1"/>
    <col min="15107" max="15107" width="7.5546875" style="1" customWidth="1"/>
    <col min="15108" max="15108" width="6.109375" style="1" customWidth="1"/>
    <col min="15109" max="15109" width="14" style="1" customWidth="1"/>
    <col min="15110" max="15110" width="14.109375" style="1" customWidth="1"/>
    <col min="15111" max="15111" width="13.88671875" style="1" customWidth="1"/>
    <col min="15112" max="15112" width="11" style="1" customWidth="1"/>
    <col min="15113" max="15360" width="9.109375" style="1"/>
    <col min="15361" max="15361" width="18.88671875" style="1" customWidth="1"/>
    <col min="15362" max="15362" width="5.5546875" style="1" customWidth="1"/>
    <col min="15363" max="15363" width="7.5546875" style="1" customWidth="1"/>
    <col min="15364" max="15364" width="6.109375" style="1" customWidth="1"/>
    <col min="15365" max="15365" width="14" style="1" customWidth="1"/>
    <col min="15366" max="15366" width="14.109375" style="1" customWidth="1"/>
    <col min="15367" max="15367" width="13.88671875" style="1" customWidth="1"/>
    <col min="15368" max="15368" width="11" style="1" customWidth="1"/>
    <col min="15369" max="15616" width="9.109375" style="1"/>
    <col min="15617" max="15617" width="18.88671875" style="1" customWidth="1"/>
    <col min="15618" max="15618" width="5.5546875" style="1" customWidth="1"/>
    <col min="15619" max="15619" width="7.5546875" style="1" customWidth="1"/>
    <col min="15620" max="15620" width="6.109375" style="1" customWidth="1"/>
    <col min="15621" max="15621" width="14" style="1" customWidth="1"/>
    <col min="15622" max="15622" width="14.109375" style="1" customWidth="1"/>
    <col min="15623" max="15623" width="13.88671875" style="1" customWidth="1"/>
    <col min="15624" max="15624" width="11" style="1" customWidth="1"/>
    <col min="15625" max="15872" width="9.109375" style="1"/>
    <col min="15873" max="15873" width="18.88671875" style="1" customWidth="1"/>
    <col min="15874" max="15874" width="5.5546875" style="1" customWidth="1"/>
    <col min="15875" max="15875" width="7.5546875" style="1" customWidth="1"/>
    <col min="15876" max="15876" width="6.109375" style="1" customWidth="1"/>
    <col min="15877" max="15877" width="14" style="1" customWidth="1"/>
    <col min="15878" max="15878" width="14.109375" style="1" customWidth="1"/>
    <col min="15879" max="15879" width="13.88671875" style="1" customWidth="1"/>
    <col min="15880" max="15880" width="11" style="1" customWidth="1"/>
    <col min="15881" max="16128" width="9.109375" style="1"/>
    <col min="16129" max="16129" width="18.88671875" style="1" customWidth="1"/>
    <col min="16130" max="16130" width="5.5546875" style="1" customWidth="1"/>
    <col min="16131" max="16131" width="7.5546875" style="1" customWidth="1"/>
    <col min="16132" max="16132" width="6.109375" style="1" customWidth="1"/>
    <col min="16133" max="16133" width="14" style="1" customWidth="1"/>
    <col min="16134" max="16134" width="14.109375" style="1" customWidth="1"/>
    <col min="16135" max="16135" width="13.88671875" style="1" customWidth="1"/>
    <col min="16136" max="16136" width="11" style="1" customWidth="1"/>
    <col min="16137" max="16384" width="9.109375" style="1"/>
  </cols>
  <sheetData>
    <row r="1" spans="1:8" ht="15.6" x14ac:dyDescent="0.25">
      <c r="A1" s="42"/>
      <c r="B1" s="42"/>
      <c r="C1" s="42"/>
      <c r="D1" s="42"/>
      <c r="E1" s="42"/>
      <c r="F1" s="43" t="s">
        <v>86</v>
      </c>
      <c r="G1" s="42"/>
      <c r="H1" s="42"/>
    </row>
    <row r="2" spans="1:8" ht="15.6" x14ac:dyDescent="0.25">
      <c r="A2" s="42"/>
      <c r="B2" s="42"/>
      <c r="C2" s="42"/>
      <c r="D2" s="42"/>
      <c r="E2" s="42"/>
      <c r="F2" s="128" t="s">
        <v>132</v>
      </c>
      <c r="G2" s="42"/>
      <c r="H2" s="42"/>
    </row>
    <row r="3" spans="1:8" ht="15.6" x14ac:dyDescent="0.3">
      <c r="A3" s="42"/>
      <c r="B3" s="42"/>
      <c r="C3" s="42"/>
      <c r="D3" s="42"/>
      <c r="E3" s="42"/>
      <c r="F3" s="44"/>
      <c r="G3" s="42"/>
      <c r="H3" s="45"/>
    </row>
    <row r="4" spans="1:8" ht="15.6" x14ac:dyDescent="0.25">
      <c r="A4" s="42"/>
      <c r="B4" s="42"/>
      <c r="C4" s="42"/>
      <c r="D4" s="42"/>
      <c r="E4" s="42"/>
      <c r="F4" s="145" t="s">
        <v>128</v>
      </c>
      <c r="G4" s="145"/>
      <c r="H4" s="145"/>
    </row>
    <row r="5" spans="1:8" ht="15" customHeight="1" x14ac:dyDescent="0.25">
      <c r="A5" s="42"/>
      <c r="B5" s="42"/>
      <c r="C5" s="42"/>
      <c r="D5" s="42"/>
      <c r="E5" s="42"/>
      <c r="F5" s="46" t="s">
        <v>87</v>
      </c>
      <c r="G5" s="42"/>
      <c r="H5" s="45"/>
    </row>
    <row r="6" spans="1:8" ht="15.6" x14ac:dyDescent="0.3">
      <c r="A6" s="47"/>
      <c r="B6" s="47"/>
      <c r="C6" s="47"/>
      <c r="D6" s="47"/>
      <c r="E6" s="47"/>
      <c r="F6" s="48" t="s">
        <v>203</v>
      </c>
      <c r="G6" s="49"/>
      <c r="H6" s="47"/>
    </row>
    <row r="7" spans="1:8" ht="15.6" x14ac:dyDescent="0.3">
      <c r="A7" s="47"/>
      <c r="B7" s="47"/>
      <c r="C7" s="47"/>
      <c r="D7" s="47"/>
      <c r="E7" s="47"/>
      <c r="F7" s="49"/>
      <c r="G7" s="47"/>
      <c r="H7" s="47"/>
    </row>
    <row r="8" spans="1:8" x14ac:dyDescent="0.25">
      <c r="A8" s="47"/>
      <c r="B8" s="47"/>
      <c r="C8" s="47"/>
      <c r="D8" s="47"/>
      <c r="E8" s="47"/>
      <c r="F8" s="47"/>
      <c r="G8" s="47"/>
      <c r="H8" s="47"/>
    </row>
    <row r="9" spans="1:8" x14ac:dyDescent="0.25">
      <c r="A9" s="47"/>
      <c r="B9" s="47"/>
      <c r="C9" s="47"/>
      <c r="D9" s="47"/>
      <c r="E9" s="47"/>
      <c r="F9" s="47"/>
      <c r="G9" s="47"/>
      <c r="H9" s="47"/>
    </row>
    <row r="10" spans="1:8" ht="15.6" x14ac:dyDescent="0.25">
      <c r="A10" s="146" t="s">
        <v>0</v>
      </c>
      <c r="B10" s="146"/>
      <c r="C10" s="146"/>
      <c r="D10" s="146"/>
      <c r="E10" s="146"/>
      <c r="F10" s="146"/>
      <c r="G10" s="146"/>
      <c r="H10" s="146"/>
    </row>
    <row r="11" spans="1:8" ht="15.6" x14ac:dyDescent="0.25">
      <c r="A11" s="147" t="s">
        <v>199</v>
      </c>
      <c r="B11" s="147"/>
      <c r="C11" s="147"/>
      <c r="D11" s="147"/>
      <c r="E11" s="147"/>
      <c r="F11" s="147"/>
      <c r="G11" s="147"/>
      <c r="H11" s="147"/>
    </row>
    <row r="12" spans="1:8" ht="15.6" x14ac:dyDescent="0.25">
      <c r="A12" s="145" t="str">
        <f>F6</f>
        <v xml:space="preserve">      28 декабря 2022 г.</v>
      </c>
      <c r="B12" s="145"/>
      <c r="C12" s="145"/>
      <c r="D12" s="145"/>
      <c r="E12" s="145"/>
      <c r="F12" s="145"/>
      <c r="G12" s="145"/>
      <c r="H12" s="145"/>
    </row>
    <row r="13" spans="1:8" x14ac:dyDescent="0.25">
      <c r="A13" s="13"/>
      <c r="B13" s="13"/>
      <c r="C13" s="13"/>
      <c r="D13" s="13"/>
      <c r="E13" s="13"/>
      <c r="F13" s="13"/>
      <c r="G13" s="13"/>
      <c r="H13" s="13"/>
    </row>
    <row r="14" spans="1:8" x14ac:dyDescent="0.25">
      <c r="A14" s="13"/>
      <c r="B14" s="13"/>
      <c r="C14" s="13"/>
      <c r="D14" s="13"/>
      <c r="E14" s="13"/>
      <c r="F14" s="13"/>
      <c r="G14" s="13"/>
      <c r="H14" s="13"/>
    </row>
    <row r="15" spans="1:8" x14ac:dyDescent="0.25">
      <c r="A15" s="5" t="s">
        <v>1</v>
      </c>
      <c r="B15" s="8"/>
      <c r="C15" s="8"/>
      <c r="D15" s="9"/>
    </row>
    <row r="16" spans="1:8" ht="15.6" x14ac:dyDescent="0.25">
      <c r="A16" s="11" t="s">
        <v>2</v>
      </c>
      <c r="B16" s="8"/>
      <c r="C16" s="8"/>
      <c r="D16" s="9"/>
    </row>
    <row r="17" spans="1:8" ht="15" customHeight="1" x14ac:dyDescent="0.25">
      <c r="A17" s="6"/>
      <c r="B17" s="9"/>
      <c r="C17" s="9"/>
      <c r="D17" s="9"/>
      <c r="G17" s="21"/>
      <c r="H17" s="17" t="s">
        <v>4</v>
      </c>
    </row>
    <row r="18" spans="1:8" ht="15" customHeight="1" x14ac:dyDescent="0.25">
      <c r="A18" s="5" t="s">
        <v>3</v>
      </c>
      <c r="B18" s="9"/>
      <c r="C18" s="9"/>
      <c r="D18" s="9"/>
      <c r="G18" s="21" t="s">
        <v>5</v>
      </c>
      <c r="H18" s="50">
        <v>44923</v>
      </c>
    </row>
    <row r="19" spans="1:8" ht="25.5" customHeight="1" x14ac:dyDescent="0.25">
      <c r="A19" s="148" t="s">
        <v>130</v>
      </c>
      <c r="B19" s="148"/>
      <c r="C19" s="148"/>
      <c r="D19" s="148"/>
      <c r="E19" s="148"/>
      <c r="G19" s="21" t="s">
        <v>88</v>
      </c>
      <c r="H19" s="129" t="s">
        <v>131</v>
      </c>
    </row>
    <row r="20" spans="1:8" ht="12.75" customHeight="1" x14ac:dyDescent="0.25">
      <c r="A20" s="148"/>
      <c r="B20" s="148"/>
      <c r="C20" s="148"/>
      <c r="D20" s="148"/>
      <c r="E20" s="148"/>
      <c r="G20" s="21" t="s">
        <v>6</v>
      </c>
      <c r="H20" s="51">
        <v>974</v>
      </c>
    </row>
    <row r="21" spans="1:8" ht="18" customHeight="1" x14ac:dyDescent="0.25">
      <c r="A21" s="148"/>
      <c r="B21" s="148"/>
      <c r="C21" s="148"/>
      <c r="D21" s="148"/>
      <c r="E21" s="148"/>
      <c r="G21" s="24" t="s">
        <v>7</v>
      </c>
      <c r="H21" s="129">
        <v>2225042998</v>
      </c>
    </row>
    <row r="22" spans="1:8" ht="13.8" x14ac:dyDescent="0.25">
      <c r="A22" s="148"/>
      <c r="B22" s="148"/>
      <c r="C22" s="148"/>
      <c r="D22" s="148"/>
      <c r="E22" s="148"/>
      <c r="G22" s="24" t="s">
        <v>8</v>
      </c>
      <c r="H22" s="52">
        <v>222501001</v>
      </c>
    </row>
    <row r="23" spans="1:8" ht="15" customHeight="1" x14ac:dyDescent="0.25">
      <c r="A23" s="5" t="s">
        <v>102</v>
      </c>
      <c r="G23" s="24" t="s">
        <v>9</v>
      </c>
      <c r="H23" s="51">
        <v>383</v>
      </c>
    </row>
    <row r="24" spans="1:8" x14ac:dyDescent="0.25">
      <c r="A24" s="2"/>
    </row>
    <row r="25" spans="1:8" ht="15" customHeight="1" x14ac:dyDescent="0.25">
      <c r="A25" s="144" t="s">
        <v>10</v>
      </c>
      <c r="B25" s="144"/>
      <c r="C25" s="144"/>
      <c r="D25" s="144"/>
      <c r="E25" s="144"/>
      <c r="F25" s="144"/>
      <c r="G25" s="144"/>
      <c r="H25" s="144"/>
    </row>
    <row r="26" spans="1:8" x14ac:dyDescent="0.25">
      <c r="A26" s="7"/>
    </row>
    <row r="27" spans="1:8" s="10" customFormat="1" x14ac:dyDescent="0.25">
      <c r="A27" s="149" t="s">
        <v>11</v>
      </c>
      <c r="B27" s="149" t="s">
        <v>12</v>
      </c>
      <c r="C27" s="149" t="s">
        <v>160</v>
      </c>
      <c r="D27" s="149" t="s">
        <v>161</v>
      </c>
      <c r="E27" s="149" t="s">
        <v>13</v>
      </c>
      <c r="F27" s="149"/>
      <c r="G27" s="149"/>
      <c r="H27" s="149"/>
    </row>
    <row r="28" spans="1:8" s="10" customFormat="1" x14ac:dyDescent="0.25">
      <c r="A28" s="149"/>
      <c r="B28" s="149"/>
      <c r="C28" s="149"/>
      <c r="D28" s="149"/>
      <c r="E28" s="130" t="s">
        <v>16</v>
      </c>
      <c r="F28" s="130" t="s">
        <v>136</v>
      </c>
      <c r="G28" s="130" t="s">
        <v>200</v>
      </c>
      <c r="H28" s="149" t="s">
        <v>66</v>
      </c>
    </row>
    <row r="29" spans="1:8" s="10" customFormat="1" ht="93" customHeight="1" x14ac:dyDescent="0.25">
      <c r="A29" s="149"/>
      <c r="B29" s="149"/>
      <c r="C29" s="149"/>
      <c r="D29" s="149"/>
      <c r="E29" s="65" t="s">
        <v>14</v>
      </c>
      <c r="F29" s="65" t="s">
        <v>15</v>
      </c>
      <c r="G29" s="65" t="s">
        <v>17</v>
      </c>
      <c r="H29" s="149"/>
    </row>
    <row r="30" spans="1:8" x14ac:dyDescent="0.25">
      <c r="A30" s="65">
        <v>1</v>
      </c>
      <c r="B30" s="65">
        <v>2</v>
      </c>
      <c r="C30" s="65">
        <v>3</v>
      </c>
      <c r="D30" s="65">
        <v>4</v>
      </c>
      <c r="E30" s="65">
        <v>5</v>
      </c>
      <c r="F30" s="65">
        <v>6</v>
      </c>
      <c r="G30" s="65">
        <v>7</v>
      </c>
      <c r="H30" s="65">
        <v>8</v>
      </c>
    </row>
    <row r="31" spans="1:8" ht="44.25" customHeight="1" x14ac:dyDescent="0.25">
      <c r="A31" s="4" t="s">
        <v>162</v>
      </c>
      <c r="B31" s="31" t="s">
        <v>89</v>
      </c>
      <c r="C31" s="65" t="s">
        <v>18</v>
      </c>
      <c r="D31" s="65" t="s">
        <v>18</v>
      </c>
      <c r="E31" s="23">
        <f>'2022,2023,2024'!F25</f>
        <v>1157734.0099999998</v>
      </c>
      <c r="F31" s="23"/>
      <c r="G31" s="23"/>
      <c r="H31" s="25"/>
    </row>
    <row r="32" spans="1:8" ht="44.25" customHeight="1" x14ac:dyDescent="0.25">
      <c r="A32" s="4" t="s">
        <v>163</v>
      </c>
      <c r="B32" s="40" t="s">
        <v>90</v>
      </c>
      <c r="C32" s="65" t="s">
        <v>18</v>
      </c>
      <c r="D32" s="65" t="s">
        <v>18</v>
      </c>
      <c r="E32" s="22"/>
      <c r="F32" s="22"/>
      <c r="G32" s="22"/>
      <c r="H32" s="25"/>
    </row>
    <row r="33" spans="1:8" ht="13.8" x14ac:dyDescent="0.25">
      <c r="A33" s="4" t="s">
        <v>19</v>
      </c>
      <c r="B33" s="39">
        <v>1000</v>
      </c>
      <c r="C33" s="3"/>
      <c r="D33" s="65">
        <v>100</v>
      </c>
      <c r="E33" s="23">
        <f>E35+E38+E42+E45+E50+E53</f>
        <v>20664117.670000002</v>
      </c>
      <c r="F33" s="23">
        <f>F35+F38+F42+F45+F50+F53</f>
        <v>2045953.5</v>
      </c>
      <c r="G33" s="23">
        <f>G35+G38+G42+G45+G50+G53</f>
        <v>2045953.5</v>
      </c>
      <c r="H33" s="25"/>
    </row>
    <row r="34" spans="1:8" ht="13.8" x14ac:dyDescent="0.25">
      <c r="A34" s="3" t="s">
        <v>20</v>
      </c>
      <c r="B34" s="41"/>
      <c r="C34" s="3"/>
      <c r="D34" s="65"/>
      <c r="E34" s="22"/>
      <c r="F34" s="22"/>
      <c r="G34" s="22"/>
      <c r="H34" s="25"/>
    </row>
    <row r="35" spans="1:8" ht="26.4" x14ac:dyDescent="0.25">
      <c r="A35" s="3" t="s">
        <v>21</v>
      </c>
      <c r="B35" s="39">
        <v>1100</v>
      </c>
      <c r="C35" s="53">
        <v>120</v>
      </c>
      <c r="D35" s="53"/>
      <c r="E35" s="22">
        <f>E37</f>
        <v>28122</v>
      </c>
      <c r="F35" s="22">
        <f>E35</f>
        <v>28122</v>
      </c>
      <c r="G35" s="22">
        <f>E35</f>
        <v>28122</v>
      </c>
      <c r="H35" s="25"/>
    </row>
    <row r="36" spans="1:8" ht="13.8" x14ac:dyDescent="0.25">
      <c r="A36" s="3" t="s">
        <v>20</v>
      </c>
      <c r="B36" s="41"/>
      <c r="C36" s="54"/>
      <c r="D36" s="53"/>
      <c r="E36" s="22"/>
      <c r="F36" s="22"/>
      <c r="G36" s="22"/>
      <c r="H36" s="25"/>
    </row>
    <row r="37" spans="1:8" ht="13.8" x14ac:dyDescent="0.25">
      <c r="A37" s="3" t="s">
        <v>22</v>
      </c>
      <c r="B37" s="39">
        <v>1110</v>
      </c>
      <c r="C37" s="53">
        <v>120</v>
      </c>
      <c r="D37" s="53"/>
      <c r="E37" s="22">
        <f>'2022,2023,2024'!S25</f>
        <v>28122</v>
      </c>
      <c r="F37" s="67">
        <f>'2022,2023,2024'!S25</f>
        <v>28122</v>
      </c>
      <c r="G37" s="67">
        <f>'2022,2023,2024'!S25</f>
        <v>28122</v>
      </c>
      <c r="H37" s="68"/>
    </row>
    <row r="38" spans="1:8" ht="52.8" x14ac:dyDescent="0.25">
      <c r="A38" s="3" t="s">
        <v>23</v>
      </c>
      <c r="B38" s="39">
        <v>1200</v>
      </c>
      <c r="C38" s="53">
        <v>130</v>
      </c>
      <c r="D38" s="53"/>
      <c r="E38" s="59">
        <f>SUM(E40:E41)</f>
        <v>20082366.920000002</v>
      </c>
      <c r="F38" s="59">
        <f>SUM(F40:F41)</f>
        <v>1964350.92</v>
      </c>
      <c r="G38" s="59">
        <f>SUM(G40:G41)</f>
        <v>1964350.92</v>
      </c>
      <c r="H38" s="25"/>
    </row>
    <row r="39" spans="1:8" ht="13.8" x14ac:dyDescent="0.25">
      <c r="A39" s="3" t="s">
        <v>20</v>
      </c>
      <c r="B39" s="41"/>
      <c r="C39" s="54"/>
      <c r="D39" s="53"/>
      <c r="E39" s="22"/>
      <c r="F39" s="22"/>
      <c r="G39" s="22"/>
      <c r="H39" s="25"/>
    </row>
    <row r="40" spans="1:8" ht="145.19999999999999" x14ac:dyDescent="0.25">
      <c r="A40" s="3" t="s">
        <v>164</v>
      </c>
      <c r="B40" s="39">
        <v>1210</v>
      </c>
      <c r="C40" s="53">
        <v>130</v>
      </c>
      <c r="D40" s="53">
        <v>131</v>
      </c>
      <c r="E40" s="22">
        <f>'2022,2023,2024'!N25</f>
        <v>18118016</v>
      </c>
      <c r="F40" s="22">
        <f>'2022,2023,2024'!H47</f>
        <v>0</v>
      </c>
      <c r="G40" s="22">
        <f>F40</f>
        <v>0</v>
      </c>
      <c r="H40" s="25"/>
    </row>
    <row r="41" spans="1:8" ht="42.75" customHeight="1" x14ac:dyDescent="0.25">
      <c r="A41" s="3" t="s">
        <v>24</v>
      </c>
      <c r="B41" s="39">
        <v>1220</v>
      </c>
      <c r="C41" s="58">
        <v>130</v>
      </c>
      <c r="D41" s="53" t="s">
        <v>118</v>
      </c>
      <c r="E41" s="22">
        <f>'2022,2023,2024'!R25</f>
        <v>1964350.92</v>
      </c>
      <c r="F41" s="22">
        <f>'2022,2023,2024'!R25</f>
        <v>1964350.92</v>
      </c>
      <c r="G41" s="67">
        <f>'2022,2023,2024'!R25</f>
        <v>1964350.92</v>
      </c>
      <c r="H41" s="26"/>
    </row>
    <row r="42" spans="1:8" ht="52.8" x14ac:dyDescent="0.25">
      <c r="A42" s="3" t="s">
        <v>25</v>
      </c>
      <c r="B42" s="39">
        <v>1300</v>
      </c>
      <c r="C42" s="53">
        <v>140</v>
      </c>
      <c r="D42" s="53"/>
      <c r="E42" s="22"/>
      <c r="F42" s="22"/>
      <c r="G42" s="22"/>
      <c r="H42" s="25"/>
    </row>
    <row r="43" spans="1:8" ht="13.8" x14ac:dyDescent="0.25">
      <c r="A43" s="3" t="s">
        <v>20</v>
      </c>
      <c r="B43" s="39"/>
      <c r="C43" s="53"/>
      <c r="D43" s="53"/>
      <c r="E43" s="22"/>
      <c r="F43" s="22"/>
      <c r="G43" s="22"/>
      <c r="H43" s="25"/>
    </row>
    <row r="44" spans="1:8" ht="13.8" x14ac:dyDescent="0.25">
      <c r="A44" s="64"/>
      <c r="B44" s="39">
        <v>1310</v>
      </c>
      <c r="C44" s="53">
        <v>140</v>
      </c>
      <c r="D44" s="53"/>
      <c r="E44" s="22"/>
      <c r="F44" s="67"/>
      <c r="G44" s="67"/>
      <c r="H44" s="26"/>
    </row>
    <row r="45" spans="1:8" ht="39.6" x14ac:dyDescent="0.25">
      <c r="A45" s="3" t="s">
        <v>26</v>
      </c>
      <c r="B45" s="39">
        <v>1400</v>
      </c>
      <c r="C45" s="53">
        <v>150</v>
      </c>
      <c r="D45" s="53"/>
      <c r="E45" s="22">
        <f>E47+E49</f>
        <v>553628.75</v>
      </c>
      <c r="F45" s="22">
        <f>F47+F49</f>
        <v>53480.58</v>
      </c>
      <c r="G45" s="22">
        <f t="shared" ref="G45" si="0">G47+G49</f>
        <v>53480.58</v>
      </c>
      <c r="H45" s="25"/>
    </row>
    <row r="46" spans="1:8" ht="13.8" x14ac:dyDescent="0.25">
      <c r="A46" s="3" t="s">
        <v>20</v>
      </c>
      <c r="B46" s="41"/>
      <c r="C46" s="54"/>
      <c r="D46" s="53"/>
      <c r="E46" s="22"/>
      <c r="F46" s="22"/>
      <c r="G46" s="22"/>
      <c r="H46" s="25"/>
    </row>
    <row r="47" spans="1:8" ht="13.8" x14ac:dyDescent="0.25">
      <c r="A47" s="4" t="s">
        <v>28</v>
      </c>
      <c r="B47" s="39">
        <v>1410</v>
      </c>
      <c r="C47" s="53">
        <v>150</v>
      </c>
      <c r="D47" s="53">
        <v>152</v>
      </c>
      <c r="E47" s="22">
        <f>'2022,2023,2024'!O25</f>
        <v>500148.17</v>
      </c>
      <c r="F47" s="22"/>
      <c r="G47" s="22"/>
      <c r="H47" s="25"/>
    </row>
    <row r="48" spans="1:8" ht="52.8" x14ac:dyDescent="0.25">
      <c r="A48" s="3" t="s">
        <v>29</v>
      </c>
      <c r="B48" s="39">
        <v>1420</v>
      </c>
      <c r="C48" s="53">
        <v>150</v>
      </c>
      <c r="D48" s="53"/>
      <c r="E48" s="22"/>
      <c r="F48" s="22"/>
      <c r="G48" s="22"/>
      <c r="H48" s="25"/>
    </row>
    <row r="49" spans="1:8" ht="26.4" x14ac:dyDescent="0.25">
      <c r="A49" s="3" t="s">
        <v>165</v>
      </c>
      <c r="B49" s="39">
        <v>1430</v>
      </c>
      <c r="C49" s="53">
        <v>150</v>
      </c>
      <c r="D49" s="58">
        <v>155</v>
      </c>
      <c r="E49" s="22">
        <f>'2022,2023,2024'!Q25</f>
        <v>53480.58</v>
      </c>
      <c r="F49" s="67">
        <f>'2022,2023,2024'!Q25</f>
        <v>53480.58</v>
      </c>
      <c r="G49" s="67">
        <f>'2022,2023,2024'!Q25</f>
        <v>53480.58</v>
      </c>
      <c r="H49" s="26"/>
    </row>
    <row r="50" spans="1:8" ht="13.8" x14ac:dyDescent="0.25">
      <c r="A50" s="3" t="s">
        <v>27</v>
      </c>
      <c r="B50" s="39">
        <v>1500</v>
      </c>
      <c r="C50" s="53">
        <v>180</v>
      </c>
      <c r="D50" s="53"/>
      <c r="E50" s="22"/>
      <c r="F50" s="22"/>
      <c r="G50" s="22"/>
      <c r="H50" s="25"/>
    </row>
    <row r="51" spans="1:8" ht="13.8" x14ac:dyDescent="0.25">
      <c r="A51" s="3" t="s">
        <v>20</v>
      </c>
      <c r="B51" s="41"/>
      <c r="C51" s="54"/>
      <c r="D51" s="53"/>
      <c r="E51" s="22"/>
      <c r="F51" s="22"/>
      <c r="G51" s="22"/>
      <c r="H51" s="25"/>
    </row>
    <row r="52" spans="1:8" ht="13.8" x14ac:dyDescent="0.25">
      <c r="A52" s="3"/>
      <c r="B52" s="39">
        <v>1520</v>
      </c>
      <c r="C52" s="54"/>
      <c r="D52" s="53"/>
      <c r="E52" s="22"/>
      <c r="F52" s="22"/>
      <c r="G52" s="22"/>
      <c r="H52" s="25"/>
    </row>
    <row r="53" spans="1:8" ht="26.4" x14ac:dyDescent="0.25">
      <c r="A53" s="3" t="s">
        <v>30</v>
      </c>
      <c r="B53" s="39">
        <v>1900</v>
      </c>
      <c r="C53" s="54"/>
      <c r="D53" s="53"/>
      <c r="E53" s="22"/>
      <c r="F53" s="22"/>
      <c r="G53" s="22"/>
      <c r="H53" s="25"/>
    </row>
    <row r="54" spans="1:8" ht="13.8" x14ac:dyDescent="0.25">
      <c r="A54" s="3" t="s">
        <v>20</v>
      </c>
      <c r="B54" s="41"/>
      <c r="C54" s="54"/>
      <c r="D54" s="53"/>
      <c r="E54" s="22"/>
      <c r="F54" s="22"/>
      <c r="G54" s="22"/>
      <c r="H54" s="25"/>
    </row>
    <row r="55" spans="1:8" ht="26.4" x14ac:dyDescent="0.25">
      <c r="A55" s="3" t="s">
        <v>166</v>
      </c>
      <c r="B55" s="39">
        <v>1980</v>
      </c>
      <c r="C55" s="53" t="s">
        <v>18</v>
      </c>
      <c r="D55" s="53"/>
      <c r="E55" s="22"/>
      <c r="F55" s="22"/>
      <c r="G55" s="22"/>
      <c r="H55" s="25"/>
    </row>
    <row r="56" spans="1:8" ht="13.8" x14ac:dyDescent="0.25">
      <c r="A56" s="3" t="s">
        <v>31</v>
      </c>
      <c r="B56" s="41"/>
      <c r="C56" s="54"/>
      <c r="D56" s="53"/>
      <c r="E56" s="22"/>
      <c r="F56" s="22"/>
      <c r="G56" s="22"/>
      <c r="H56" s="25"/>
    </row>
    <row r="57" spans="1:8" ht="79.2" x14ac:dyDescent="0.25">
      <c r="A57" s="3" t="s">
        <v>32</v>
      </c>
      <c r="B57" s="39">
        <v>1981</v>
      </c>
      <c r="C57" s="53">
        <v>510</v>
      </c>
      <c r="D57" s="53"/>
      <c r="E57" s="22"/>
      <c r="F57" s="22"/>
      <c r="G57" s="22"/>
      <c r="H57" s="26" t="s">
        <v>18</v>
      </c>
    </row>
    <row r="58" spans="1:8" ht="13.8" x14ac:dyDescent="0.25">
      <c r="A58" s="4" t="s">
        <v>33</v>
      </c>
      <c r="B58" s="39">
        <v>2000</v>
      </c>
      <c r="C58" s="53" t="s">
        <v>18</v>
      </c>
      <c r="D58" s="53" t="s">
        <v>18</v>
      </c>
      <c r="E58" s="23">
        <f>E60+E69+E77+E82+E84</f>
        <v>21821851.68</v>
      </c>
      <c r="F58" s="23">
        <f>F60+F69+F77+F82+F84</f>
        <v>2045953.5</v>
      </c>
      <c r="G58" s="23">
        <f>G60+G69+G77+G82+G84</f>
        <v>2045953.5</v>
      </c>
      <c r="H58" s="25"/>
    </row>
    <row r="59" spans="1:8" ht="13.8" x14ac:dyDescent="0.25">
      <c r="A59" s="3" t="s">
        <v>20</v>
      </c>
      <c r="B59" s="41"/>
      <c r="C59" s="54"/>
      <c r="D59" s="53"/>
      <c r="E59" s="22"/>
      <c r="F59" s="22"/>
      <c r="G59" s="22"/>
      <c r="H59" s="25"/>
    </row>
    <row r="60" spans="1:8" ht="26.4" x14ac:dyDescent="0.25">
      <c r="A60" s="3" t="s">
        <v>34</v>
      </c>
      <c r="B60" s="39">
        <v>2100</v>
      </c>
      <c r="C60" s="53" t="s">
        <v>18</v>
      </c>
      <c r="D60" s="53" t="s">
        <v>18</v>
      </c>
      <c r="E60" s="22">
        <f>SUM(E62:E65)</f>
        <v>17105853.630000003</v>
      </c>
      <c r="F60" s="22">
        <f>SUM(F62:F65)</f>
        <v>0</v>
      </c>
      <c r="G60" s="22">
        <f>SUM(G62:G65)</f>
        <v>0</v>
      </c>
      <c r="H60" s="26" t="s">
        <v>18</v>
      </c>
    </row>
    <row r="61" spans="1:8" ht="13.8" x14ac:dyDescent="0.25">
      <c r="A61" s="3" t="s">
        <v>20</v>
      </c>
      <c r="B61" s="41"/>
      <c r="C61" s="54"/>
      <c r="D61" s="53"/>
      <c r="E61" s="22"/>
      <c r="F61" s="22"/>
      <c r="G61" s="22"/>
      <c r="H61" s="25"/>
    </row>
    <row r="62" spans="1:8" ht="26.4" x14ac:dyDescent="0.25">
      <c r="A62" s="3" t="s">
        <v>35</v>
      </c>
      <c r="B62" s="39">
        <v>2110</v>
      </c>
      <c r="C62" s="53">
        <v>111</v>
      </c>
      <c r="D62" s="53" t="s">
        <v>36</v>
      </c>
      <c r="E62" s="22">
        <f>'2022,2023,2024'!F31</f>
        <v>13029696.800000001</v>
      </c>
      <c r="F62" s="22">
        <f>'2022,2023,2024'!J31</f>
        <v>0</v>
      </c>
      <c r="G62" s="22">
        <f>F62</f>
        <v>0</v>
      </c>
      <c r="H62" s="26" t="s">
        <v>18</v>
      </c>
    </row>
    <row r="63" spans="1:8" ht="66" x14ac:dyDescent="0.25">
      <c r="A63" s="3" t="s">
        <v>37</v>
      </c>
      <c r="B63" s="39">
        <v>2120</v>
      </c>
      <c r="C63" s="53">
        <v>112</v>
      </c>
      <c r="D63" s="53">
        <v>266</v>
      </c>
      <c r="E63" s="22">
        <f>'2022,2023,2024'!F32</f>
        <v>40483</v>
      </c>
      <c r="F63" s="22">
        <f>'2022,2023,2024'!J32</f>
        <v>0</v>
      </c>
      <c r="G63" s="22">
        <f>F63</f>
        <v>0</v>
      </c>
      <c r="H63" s="26" t="s">
        <v>18</v>
      </c>
    </row>
    <row r="64" spans="1:8" ht="92.4" x14ac:dyDescent="0.25">
      <c r="A64" s="3" t="s">
        <v>38</v>
      </c>
      <c r="B64" s="39">
        <v>2130</v>
      </c>
      <c r="C64" s="53">
        <v>113</v>
      </c>
      <c r="D64" s="53"/>
      <c r="E64" s="22"/>
      <c r="F64" s="22"/>
      <c r="G64" s="22"/>
      <c r="H64" s="26" t="s">
        <v>18</v>
      </c>
    </row>
    <row r="65" spans="1:8" ht="117" customHeight="1" x14ac:dyDescent="0.25">
      <c r="A65" s="3" t="s">
        <v>39</v>
      </c>
      <c r="B65" s="39">
        <v>2140</v>
      </c>
      <c r="C65" s="53">
        <v>119</v>
      </c>
      <c r="D65" s="53">
        <v>213</v>
      </c>
      <c r="E65" s="22">
        <f t="shared" ref="E65:F65" si="1">SUM(E67:E68)</f>
        <v>4035673.83</v>
      </c>
      <c r="F65" s="22">
        <f t="shared" si="1"/>
        <v>0</v>
      </c>
      <c r="G65" s="22">
        <f>SUM(G67:G68)</f>
        <v>0</v>
      </c>
      <c r="H65" s="26" t="s">
        <v>18</v>
      </c>
    </row>
    <row r="66" spans="1:8" ht="13.8" x14ac:dyDescent="0.25">
      <c r="A66" s="3" t="s">
        <v>20</v>
      </c>
      <c r="B66" s="41"/>
      <c r="C66" s="54"/>
      <c r="D66" s="53"/>
      <c r="E66" s="22"/>
      <c r="F66" s="22"/>
      <c r="G66" s="22"/>
      <c r="H66" s="25"/>
    </row>
    <row r="67" spans="1:8" ht="26.4" x14ac:dyDescent="0.25">
      <c r="A67" s="3" t="s">
        <v>40</v>
      </c>
      <c r="B67" s="39">
        <v>2141</v>
      </c>
      <c r="C67" s="53">
        <v>119</v>
      </c>
      <c r="D67" s="53">
        <v>213</v>
      </c>
      <c r="E67" s="22">
        <f>'2022,2023,2024'!F33</f>
        <v>4035673.83</v>
      </c>
      <c r="F67" s="22">
        <f>'2022,2023,2024'!J33</f>
        <v>0</v>
      </c>
      <c r="G67" s="22">
        <f>F67</f>
        <v>0</v>
      </c>
      <c r="H67" s="26" t="s">
        <v>18</v>
      </c>
    </row>
    <row r="68" spans="1:8" ht="26.4" x14ac:dyDescent="0.25">
      <c r="A68" s="3" t="s">
        <v>41</v>
      </c>
      <c r="B68" s="39">
        <v>2142</v>
      </c>
      <c r="C68" s="53">
        <v>119</v>
      </c>
      <c r="D68" s="53"/>
      <c r="E68" s="22"/>
      <c r="F68" s="22"/>
      <c r="G68" s="22"/>
      <c r="H68" s="26" t="s">
        <v>18</v>
      </c>
    </row>
    <row r="69" spans="1:8" ht="39.6" x14ac:dyDescent="0.25">
      <c r="A69" s="3" t="s">
        <v>42</v>
      </c>
      <c r="B69" s="39">
        <v>2200</v>
      </c>
      <c r="C69" s="53">
        <v>300</v>
      </c>
      <c r="D69" s="53" t="s">
        <v>18</v>
      </c>
      <c r="E69" s="22">
        <f>E71</f>
        <v>146421.74</v>
      </c>
      <c r="F69" s="22"/>
      <c r="G69" s="22"/>
      <c r="H69" s="26" t="s">
        <v>18</v>
      </c>
    </row>
    <row r="70" spans="1:8" ht="13.8" x14ac:dyDescent="0.25">
      <c r="A70" s="3" t="s">
        <v>20</v>
      </c>
      <c r="B70" s="41"/>
      <c r="C70" s="54"/>
      <c r="D70" s="53"/>
      <c r="E70" s="22"/>
      <c r="F70" s="22"/>
      <c r="G70" s="22"/>
      <c r="H70" s="25"/>
    </row>
    <row r="71" spans="1:8" ht="66" x14ac:dyDescent="0.25">
      <c r="A71" s="3" t="s">
        <v>43</v>
      </c>
      <c r="B71" s="39">
        <v>2210</v>
      </c>
      <c r="C71" s="53">
        <v>320</v>
      </c>
      <c r="D71" s="53" t="s">
        <v>18</v>
      </c>
      <c r="E71" s="22">
        <f>E73</f>
        <v>146421.74</v>
      </c>
      <c r="F71" s="22"/>
      <c r="G71" s="22"/>
      <c r="H71" s="26" t="s">
        <v>18</v>
      </c>
    </row>
    <row r="72" spans="1:8" ht="13.8" x14ac:dyDescent="0.25">
      <c r="A72" s="3" t="s">
        <v>31</v>
      </c>
      <c r="B72" s="41"/>
      <c r="C72" s="54"/>
      <c r="D72" s="53"/>
      <c r="E72" s="22"/>
      <c r="F72" s="22"/>
      <c r="G72" s="22"/>
      <c r="H72" s="25"/>
    </row>
    <row r="73" spans="1:8" ht="79.2" x14ac:dyDescent="0.25">
      <c r="A73" s="3" t="s">
        <v>140</v>
      </c>
      <c r="B73" s="39">
        <v>2211</v>
      </c>
      <c r="C73" s="53">
        <v>321</v>
      </c>
      <c r="D73" s="53">
        <v>262</v>
      </c>
      <c r="E73" s="22">
        <f>'2022,2023,2024'!F35</f>
        <v>146421.74</v>
      </c>
      <c r="F73" s="22"/>
      <c r="G73" s="22"/>
      <c r="H73" s="26" t="s">
        <v>18</v>
      </c>
    </row>
    <row r="74" spans="1:8" ht="118.8" x14ac:dyDescent="0.25">
      <c r="A74" s="3" t="s">
        <v>44</v>
      </c>
      <c r="B74" s="39">
        <v>2220</v>
      </c>
      <c r="C74" s="53">
        <v>340</v>
      </c>
      <c r="D74" s="53"/>
      <c r="E74" s="22"/>
      <c r="F74" s="22"/>
      <c r="G74" s="22"/>
      <c r="H74" s="26" t="s">
        <v>18</v>
      </c>
    </row>
    <row r="75" spans="1:8" ht="141" customHeight="1" x14ac:dyDescent="0.25">
      <c r="A75" s="3" t="s">
        <v>45</v>
      </c>
      <c r="B75" s="65">
        <v>2230</v>
      </c>
      <c r="C75" s="53">
        <v>350</v>
      </c>
      <c r="D75" s="53"/>
      <c r="E75" s="22"/>
      <c r="F75" s="22"/>
      <c r="G75" s="22"/>
      <c r="H75" s="26" t="s">
        <v>18</v>
      </c>
    </row>
    <row r="76" spans="1:8" ht="24.75" customHeight="1" x14ac:dyDescent="0.25">
      <c r="A76" s="3" t="s">
        <v>167</v>
      </c>
      <c r="B76" s="134">
        <v>2240</v>
      </c>
      <c r="C76" s="53">
        <v>360</v>
      </c>
      <c r="D76" s="53"/>
      <c r="E76" s="22"/>
      <c r="F76" s="22"/>
      <c r="G76" s="22"/>
      <c r="H76" s="26"/>
    </row>
    <row r="77" spans="1:8" ht="39.6" x14ac:dyDescent="0.25">
      <c r="A77" s="3" t="s">
        <v>46</v>
      </c>
      <c r="B77" s="65">
        <v>2300</v>
      </c>
      <c r="C77" s="53">
        <v>850</v>
      </c>
      <c r="D77" s="53" t="s">
        <v>18</v>
      </c>
      <c r="E77" s="22">
        <f>SUM(E79:E81)</f>
        <v>51214.729999999996</v>
      </c>
      <c r="F77" s="22">
        <f>SUM(F79:F81)</f>
        <v>36.04</v>
      </c>
      <c r="G77" s="22">
        <f>SUM(G79:G81)</f>
        <v>36.04</v>
      </c>
      <c r="H77" s="22"/>
    </row>
    <row r="78" spans="1:8" ht="13.8" x14ac:dyDescent="0.25">
      <c r="A78" s="3" t="s">
        <v>31</v>
      </c>
      <c r="B78" s="3"/>
      <c r="C78" s="54"/>
      <c r="D78" s="53"/>
      <c r="E78" s="22"/>
      <c r="F78" s="22"/>
      <c r="G78" s="22"/>
      <c r="H78" s="25"/>
    </row>
    <row r="79" spans="1:8" ht="39" customHeight="1" x14ac:dyDescent="0.25">
      <c r="A79" s="3" t="s">
        <v>47</v>
      </c>
      <c r="B79" s="65">
        <v>2310</v>
      </c>
      <c r="C79" s="53">
        <v>851</v>
      </c>
      <c r="D79" s="53">
        <v>291</v>
      </c>
      <c r="E79" s="22">
        <f>'2022,2023,2024'!F38</f>
        <v>51190.53</v>
      </c>
      <c r="F79" s="22">
        <f>'2022,2023,2024'!J38</f>
        <v>11.84</v>
      </c>
      <c r="G79" s="22">
        <f>F79</f>
        <v>11.84</v>
      </c>
      <c r="H79" s="26" t="s">
        <v>18</v>
      </c>
    </row>
    <row r="80" spans="1:8" ht="103.5" customHeight="1" x14ac:dyDescent="0.25">
      <c r="A80" s="3" t="s">
        <v>48</v>
      </c>
      <c r="B80" s="65">
        <v>2320</v>
      </c>
      <c r="C80" s="53">
        <v>852</v>
      </c>
      <c r="D80" s="53"/>
      <c r="E80" s="22"/>
      <c r="F80" s="22"/>
      <c r="G80" s="22"/>
      <c r="H80" s="26" t="s">
        <v>18</v>
      </c>
    </row>
    <row r="81" spans="1:8" ht="54" customHeight="1" x14ac:dyDescent="0.25">
      <c r="A81" s="3" t="s">
        <v>49</v>
      </c>
      <c r="B81" s="65">
        <v>2330</v>
      </c>
      <c r="C81" s="53">
        <v>853</v>
      </c>
      <c r="D81" s="53">
        <v>293</v>
      </c>
      <c r="E81" s="22">
        <f>'2022,2023,2024'!F40</f>
        <v>24.2</v>
      </c>
      <c r="F81" s="22">
        <f>'2022,2023,2024'!I40</f>
        <v>24.2</v>
      </c>
      <c r="G81" s="22">
        <f>'2022,2023,2024'!I40</f>
        <v>24.2</v>
      </c>
      <c r="H81" s="26" t="s">
        <v>18</v>
      </c>
    </row>
    <row r="82" spans="1:8" ht="52.8" x14ac:dyDescent="0.25">
      <c r="A82" s="3" t="s">
        <v>50</v>
      </c>
      <c r="B82" s="65">
        <v>2500</v>
      </c>
      <c r="C82" s="53" t="s">
        <v>18</v>
      </c>
      <c r="D82" s="53" t="s">
        <v>18</v>
      </c>
      <c r="E82" s="22"/>
      <c r="F82" s="22"/>
      <c r="G82" s="22"/>
      <c r="H82" s="26" t="s">
        <v>18</v>
      </c>
    </row>
    <row r="83" spans="1:8" ht="117.75" customHeight="1" x14ac:dyDescent="0.25">
      <c r="A83" s="3" t="s">
        <v>51</v>
      </c>
      <c r="B83" s="65">
        <v>2520</v>
      </c>
      <c r="C83" s="53">
        <v>831</v>
      </c>
      <c r="D83" s="53"/>
      <c r="E83" s="22"/>
      <c r="F83" s="22"/>
      <c r="G83" s="22"/>
      <c r="H83" s="26" t="s">
        <v>18</v>
      </c>
    </row>
    <row r="84" spans="1:8" ht="39.6" x14ac:dyDescent="0.25">
      <c r="A84" s="3" t="s">
        <v>168</v>
      </c>
      <c r="B84" s="65">
        <v>2600</v>
      </c>
      <c r="C84" s="53" t="s">
        <v>18</v>
      </c>
      <c r="D84" s="53" t="s">
        <v>18</v>
      </c>
      <c r="E84" s="22">
        <f>E86+E87+E88+E90</f>
        <v>4518361.58</v>
      </c>
      <c r="F84" s="22">
        <f>F86+F87+F88+F90</f>
        <v>2045917.46</v>
      </c>
      <c r="G84" s="22">
        <f>G86+G87+G88+G90</f>
        <v>2045917.46</v>
      </c>
      <c r="H84" s="25"/>
    </row>
    <row r="85" spans="1:8" ht="13.8" x14ac:dyDescent="0.25">
      <c r="A85" s="3" t="s">
        <v>20</v>
      </c>
      <c r="B85" s="3"/>
      <c r="C85" s="54"/>
      <c r="D85" s="53"/>
      <c r="E85" s="22"/>
      <c r="F85" s="22"/>
      <c r="G85" s="22"/>
      <c r="H85" s="25"/>
    </row>
    <row r="86" spans="1:8" ht="79.2" x14ac:dyDescent="0.25">
      <c r="A86" s="3" t="s">
        <v>169</v>
      </c>
      <c r="B86" s="65">
        <v>2610</v>
      </c>
      <c r="C86" s="53">
        <v>241</v>
      </c>
      <c r="D86" s="53"/>
      <c r="E86" s="22"/>
      <c r="F86" s="22"/>
      <c r="G86" s="22"/>
      <c r="H86" s="26"/>
    </row>
    <row r="87" spans="1:8" ht="64.5" customHeight="1" x14ac:dyDescent="0.25">
      <c r="A87" s="3" t="s">
        <v>52</v>
      </c>
      <c r="B87" s="65">
        <v>2630</v>
      </c>
      <c r="C87" s="53">
        <v>243</v>
      </c>
      <c r="D87" s="53">
        <v>220</v>
      </c>
      <c r="E87" s="22">
        <f>'2022,2023,2024'!F44</f>
        <v>0</v>
      </c>
      <c r="F87" s="22"/>
      <c r="G87" s="22"/>
      <c r="H87" s="25"/>
    </row>
    <row r="88" spans="1:8" ht="39.6" x14ac:dyDescent="0.25">
      <c r="A88" s="3" t="s">
        <v>53</v>
      </c>
      <c r="B88" s="65">
        <v>2640</v>
      </c>
      <c r="C88" s="53">
        <v>244</v>
      </c>
      <c r="D88" s="53" t="s">
        <v>54</v>
      </c>
      <c r="E88" s="22">
        <f>'2022,2023,2024'!F45</f>
        <v>3583785.81</v>
      </c>
      <c r="F88" s="22">
        <f>'2022,2023,2024'!J45</f>
        <v>2045917.46</v>
      </c>
      <c r="G88" s="22">
        <f>F88</f>
        <v>2045917.46</v>
      </c>
      <c r="H88" s="25"/>
    </row>
    <row r="89" spans="1:8" ht="118.8" x14ac:dyDescent="0.25">
      <c r="A89" s="3" t="s">
        <v>170</v>
      </c>
      <c r="B89" s="134">
        <v>2650</v>
      </c>
      <c r="C89" s="53">
        <v>246</v>
      </c>
      <c r="D89" s="53"/>
      <c r="E89" s="22"/>
      <c r="F89" s="22"/>
      <c r="G89" s="22"/>
      <c r="H89" s="25"/>
    </row>
    <row r="90" spans="1:8" ht="39.6" x14ac:dyDescent="0.25">
      <c r="A90" s="3" t="s">
        <v>138</v>
      </c>
      <c r="B90" s="133">
        <v>2660</v>
      </c>
      <c r="C90" s="53">
        <v>247</v>
      </c>
      <c r="D90" s="53">
        <v>223</v>
      </c>
      <c r="E90" s="22">
        <f>'2022,2023,2024'!F46</f>
        <v>934575.77</v>
      </c>
      <c r="F90" s="22"/>
      <c r="G90" s="22"/>
      <c r="H90" s="25"/>
    </row>
    <row r="91" spans="1:8" ht="13.8" x14ac:dyDescent="0.25">
      <c r="A91" s="3" t="s">
        <v>31</v>
      </c>
      <c r="B91" s="3"/>
      <c r="C91" s="54"/>
      <c r="D91" s="53"/>
      <c r="E91" s="22"/>
      <c r="F91" s="22"/>
      <c r="G91" s="22"/>
      <c r="H91" s="25"/>
    </row>
    <row r="92" spans="1:8" ht="66" customHeight="1" x14ac:dyDescent="0.25">
      <c r="A92" s="3" t="s">
        <v>171</v>
      </c>
      <c r="B92" s="65">
        <v>2700</v>
      </c>
      <c r="C92" s="53">
        <v>400</v>
      </c>
      <c r="D92" s="53" t="s">
        <v>18</v>
      </c>
      <c r="E92" s="22"/>
      <c r="F92" s="22"/>
      <c r="G92" s="22"/>
      <c r="H92" s="25"/>
    </row>
    <row r="93" spans="1:8" ht="13.8" x14ac:dyDescent="0.25">
      <c r="A93" s="3" t="s">
        <v>20</v>
      </c>
      <c r="B93" s="3"/>
      <c r="C93" s="54"/>
      <c r="D93" s="53"/>
      <c r="E93" s="22"/>
      <c r="F93" s="22"/>
      <c r="G93" s="22"/>
      <c r="H93" s="25"/>
    </row>
    <row r="94" spans="1:8" ht="92.4" x14ac:dyDescent="0.25">
      <c r="A94" s="3" t="s">
        <v>172</v>
      </c>
      <c r="B94" s="65">
        <v>2710</v>
      </c>
      <c r="C94" s="53">
        <v>406</v>
      </c>
      <c r="D94" s="53"/>
      <c r="E94" s="22"/>
      <c r="F94" s="22"/>
      <c r="G94" s="22"/>
      <c r="H94" s="25"/>
    </row>
    <row r="95" spans="1:8" ht="105.6" x14ac:dyDescent="0.25">
      <c r="A95" s="3" t="s">
        <v>173</v>
      </c>
      <c r="B95" s="65">
        <v>2720</v>
      </c>
      <c r="C95" s="53">
        <v>407</v>
      </c>
      <c r="D95" s="53"/>
      <c r="E95" s="22"/>
      <c r="F95" s="22"/>
      <c r="G95" s="22"/>
      <c r="H95" s="25"/>
    </row>
    <row r="96" spans="1:8" ht="39.6" x14ac:dyDescent="0.25">
      <c r="A96" s="4" t="s">
        <v>174</v>
      </c>
      <c r="B96" s="65">
        <v>3000</v>
      </c>
      <c r="C96" s="53">
        <v>100</v>
      </c>
      <c r="D96" s="53" t="s">
        <v>18</v>
      </c>
      <c r="E96" s="22"/>
      <c r="F96" s="22"/>
      <c r="G96" s="22"/>
      <c r="H96" s="26" t="s">
        <v>18</v>
      </c>
    </row>
    <row r="97" spans="1:8" ht="13.8" x14ac:dyDescent="0.25">
      <c r="A97" s="3" t="s">
        <v>20</v>
      </c>
      <c r="B97" s="3"/>
      <c r="C97" s="54"/>
      <c r="D97" s="53"/>
      <c r="E97" s="22"/>
      <c r="F97" s="22"/>
      <c r="G97" s="22"/>
      <c r="H97" s="25"/>
    </row>
    <row r="98" spans="1:8" ht="13.8" x14ac:dyDescent="0.25">
      <c r="A98" s="3" t="s">
        <v>175</v>
      </c>
      <c r="B98" s="65">
        <v>3010</v>
      </c>
      <c r="C98" s="54"/>
      <c r="D98" s="53"/>
      <c r="E98" s="22"/>
      <c r="F98" s="22"/>
      <c r="G98" s="22"/>
      <c r="H98" s="26" t="s">
        <v>18</v>
      </c>
    </row>
    <row r="99" spans="1:8" ht="27.75" customHeight="1" x14ac:dyDescent="0.25">
      <c r="A99" s="3" t="s">
        <v>176</v>
      </c>
      <c r="B99" s="65">
        <v>3020</v>
      </c>
      <c r="C99" s="54"/>
      <c r="D99" s="53"/>
      <c r="E99" s="22"/>
      <c r="F99" s="22"/>
      <c r="G99" s="22"/>
      <c r="H99" s="26" t="s">
        <v>18</v>
      </c>
    </row>
    <row r="100" spans="1:8" ht="39.6" x14ac:dyDescent="0.25">
      <c r="A100" s="3" t="s">
        <v>177</v>
      </c>
      <c r="B100" s="65">
        <v>3030</v>
      </c>
      <c r="C100" s="53"/>
      <c r="D100" s="53"/>
      <c r="E100" s="22"/>
      <c r="F100" s="22"/>
      <c r="G100" s="22"/>
      <c r="H100" s="26"/>
    </row>
    <row r="101" spans="1:8" ht="26.4" x14ac:dyDescent="0.25">
      <c r="A101" s="4" t="s">
        <v>178</v>
      </c>
      <c r="B101" s="65">
        <v>4000</v>
      </c>
      <c r="C101" s="53" t="s">
        <v>18</v>
      </c>
      <c r="D101" s="53" t="s">
        <v>18</v>
      </c>
      <c r="E101" s="22"/>
      <c r="F101" s="22"/>
      <c r="G101" s="22"/>
      <c r="H101" s="26" t="s">
        <v>18</v>
      </c>
    </row>
    <row r="102" spans="1:8" ht="13.8" x14ac:dyDescent="0.25">
      <c r="A102" s="3" t="s">
        <v>31</v>
      </c>
      <c r="B102" s="3"/>
      <c r="C102" s="54"/>
      <c r="D102" s="54"/>
      <c r="E102" s="22"/>
      <c r="F102" s="22"/>
      <c r="G102" s="22"/>
      <c r="H102" s="25"/>
    </row>
    <row r="103" spans="1:8" ht="26.4" x14ac:dyDescent="0.25">
      <c r="A103" s="3" t="s">
        <v>55</v>
      </c>
      <c r="B103" s="65">
        <v>4010</v>
      </c>
      <c r="C103" s="53">
        <v>610</v>
      </c>
      <c r="D103" s="54"/>
      <c r="E103" s="22"/>
      <c r="F103" s="22"/>
      <c r="G103" s="22"/>
      <c r="H103" s="26" t="s">
        <v>18</v>
      </c>
    </row>
    <row r="105" spans="1:8" s="16" customFormat="1" ht="26.25" customHeight="1" x14ac:dyDescent="0.25">
      <c r="A105" s="150" t="s">
        <v>142</v>
      </c>
      <c r="B105" s="150"/>
      <c r="C105" s="150"/>
      <c r="D105" s="150"/>
      <c r="E105" s="150"/>
      <c r="F105" s="150"/>
      <c r="G105" s="150"/>
      <c r="H105" s="150"/>
    </row>
    <row r="106" spans="1:8" s="16" customFormat="1" ht="12" x14ac:dyDescent="0.25">
      <c r="A106" s="142" t="s">
        <v>143</v>
      </c>
      <c r="B106" s="142"/>
      <c r="C106" s="142"/>
      <c r="D106" s="142"/>
      <c r="E106" s="142"/>
      <c r="F106" s="142"/>
      <c r="G106" s="142"/>
      <c r="H106" s="142"/>
    </row>
    <row r="107" spans="1:8" s="16" customFormat="1" ht="17.25" customHeight="1" x14ac:dyDescent="0.25">
      <c r="A107" s="142" t="s">
        <v>144</v>
      </c>
      <c r="B107" s="142"/>
      <c r="C107" s="142"/>
      <c r="D107" s="142"/>
      <c r="E107" s="142"/>
      <c r="F107" s="142"/>
      <c r="G107" s="142"/>
      <c r="H107" s="142"/>
    </row>
    <row r="108" spans="1:8" s="16" customFormat="1" ht="12" customHeight="1" x14ac:dyDescent="0.25">
      <c r="A108" s="142" t="s">
        <v>56</v>
      </c>
      <c r="B108" s="142"/>
      <c r="C108" s="142"/>
      <c r="D108" s="142"/>
      <c r="E108" s="142"/>
      <c r="F108" s="142"/>
      <c r="G108" s="142"/>
      <c r="H108" s="142"/>
    </row>
    <row r="109" spans="1:8" s="16" customFormat="1" ht="12" x14ac:dyDescent="0.25">
      <c r="A109" s="142" t="s">
        <v>57</v>
      </c>
      <c r="B109" s="142"/>
      <c r="C109" s="142"/>
      <c r="D109" s="142"/>
      <c r="E109" s="142"/>
      <c r="F109" s="142"/>
      <c r="G109" s="142"/>
      <c r="H109" s="142"/>
    </row>
    <row r="110" spans="1:8" s="16" customFormat="1" ht="21.75" customHeight="1" x14ac:dyDescent="0.25">
      <c r="A110" s="142" t="s">
        <v>145</v>
      </c>
      <c r="B110" s="142"/>
      <c r="C110" s="142"/>
      <c r="D110" s="142"/>
      <c r="E110" s="142"/>
      <c r="F110" s="142"/>
      <c r="G110" s="142"/>
      <c r="H110" s="142"/>
    </row>
    <row r="111" spans="1:8" s="16" customFormat="1" ht="39" customHeight="1" x14ac:dyDescent="0.25">
      <c r="A111" s="142" t="s">
        <v>58</v>
      </c>
      <c r="B111" s="142"/>
      <c r="C111" s="142"/>
      <c r="D111" s="142"/>
      <c r="E111" s="142"/>
      <c r="F111" s="142"/>
      <c r="G111" s="142"/>
      <c r="H111" s="142"/>
    </row>
    <row r="112" spans="1:8" s="16" customFormat="1" ht="26.25" customHeight="1" x14ac:dyDescent="0.25">
      <c r="A112" s="142" t="s">
        <v>59</v>
      </c>
      <c r="B112" s="142"/>
      <c r="C112" s="142"/>
      <c r="D112" s="142"/>
      <c r="E112" s="142"/>
      <c r="F112" s="142"/>
      <c r="G112" s="142"/>
      <c r="H112" s="142"/>
    </row>
    <row r="113" spans="1:8" s="16" customFormat="1" ht="54" customHeight="1" x14ac:dyDescent="0.25">
      <c r="A113" s="142" t="s">
        <v>146</v>
      </c>
      <c r="B113" s="142"/>
      <c r="C113" s="142"/>
      <c r="D113" s="142"/>
      <c r="E113" s="142"/>
      <c r="F113" s="142"/>
      <c r="G113" s="142"/>
      <c r="H113" s="142"/>
    </row>
    <row r="114" spans="1:8" s="16" customFormat="1" ht="59.25" customHeight="1" x14ac:dyDescent="0.25">
      <c r="A114" s="142" t="s">
        <v>147</v>
      </c>
      <c r="B114" s="142"/>
      <c r="C114" s="142"/>
      <c r="D114" s="142"/>
      <c r="E114" s="142"/>
      <c r="F114" s="142"/>
      <c r="G114" s="142"/>
      <c r="H114" s="142"/>
    </row>
    <row r="115" spans="1:8" s="16" customFormat="1" ht="35.25" customHeight="1" x14ac:dyDescent="0.25">
      <c r="A115" s="142" t="s">
        <v>148</v>
      </c>
      <c r="B115" s="142"/>
      <c r="C115" s="142"/>
      <c r="D115" s="142"/>
      <c r="E115" s="142"/>
      <c r="F115" s="142"/>
      <c r="G115" s="142"/>
      <c r="H115" s="142"/>
    </row>
    <row r="116" spans="1:8" s="16" customFormat="1" ht="12" x14ac:dyDescent="0.25">
      <c r="A116" s="142" t="s">
        <v>149</v>
      </c>
      <c r="B116" s="142"/>
      <c r="C116" s="142"/>
      <c r="D116" s="142"/>
      <c r="E116" s="142"/>
      <c r="F116" s="142"/>
      <c r="G116" s="142"/>
      <c r="H116" s="142"/>
    </row>
    <row r="117" spans="1:8" s="16" customFormat="1" ht="23.25" customHeight="1" x14ac:dyDescent="0.25">
      <c r="A117" s="142" t="s">
        <v>150</v>
      </c>
      <c r="B117" s="142"/>
      <c r="C117" s="142"/>
      <c r="D117" s="142"/>
      <c r="E117" s="142"/>
      <c r="F117" s="142"/>
      <c r="G117" s="142"/>
      <c r="H117" s="142"/>
    </row>
    <row r="118" spans="1:8" x14ac:dyDescent="0.25">
      <c r="A118" s="143" t="s">
        <v>151</v>
      </c>
      <c r="B118" s="143"/>
      <c r="C118" s="143"/>
      <c r="D118" s="143"/>
      <c r="E118" s="143"/>
      <c r="F118" s="143"/>
      <c r="G118" s="143"/>
      <c r="H118" s="143"/>
    </row>
    <row r="120" spans="1:8" ht="16.8" x14ac:dyDescent="0.25">
      <c r="A120" s="20"/>
    </row>
  </sheetData>
  <sheetProtection formatCells="0" selectLockedCells="1"/>
  <mergeCells count="26">
    <mergeCell ref="A118:H118"/>
    <mergeCell ref="A25:H25"/>
    <mergeCell ref="F4:H4"/>
    <mergeCell ref="A10:H10"/>
    <mergeCell ref="A11:H11"/>
    <mergeCell ref="A12:H12"/>
    <mergeCell ref="A19:E22"/>
    <mergeCell ref="A110:H110"/>
    <mergeCell ref="A27:A29"/>
    <mergeCell ref="B27:B29"/>
    <mergeCell ref="C27:C29"/>
    <mergeCell ref="D27:D29"/>
    <mergeCell ref="E27:H27"/>
    <mergeCell ref="H28:H29"/>
    <mergeCell ref="A105:H105"/>
    <mergeCell ref="A106:H106"/>
    <mergeCell ref="A107:H107"/>
    <mergeCell ref="A108:H108"/>
    <mergeCell ref="A109:H109"/>
    <mergeCell ref="A117:H117"/>
    <mergeCell ref="A111:H111"/>
    <mergeCell ref="A112:H112"/>
    <mergeCell ref="A113:H113"/>
    <mergeCell ref="A114:H114"/>
    <mergeCell ref="A115:H115"/>
    <mergeCell ref="A116:H116"/>
  </mergeCells>
  <pageMargins left="0.70866141732283472" right="0.39370078740157483" top="0.74803149606299213" bottom="0.59055118110236227" header="0" footer="0"/>
  <pageSetup paperSize="9" scale="81" orientation="portrait" r:id="rId1"/>
  <rowBreaks count="4" manualBreakCount="4">
    <brk id="39" max="8" man="1"/>
    <brk id="63" max="8" man="1"/>
    <brk id="76" max="8" man="1"/>
    <brk id="9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topLeftCell="A16" zoomScale="60" zoomScaleNormal="90" workbookViewId="0">
      <selection activeCell="G30" sqref="G30"/>
    </sheetView>
  </sheetViews>
  <sheetFormatPr defaultRowHeight="14.4" x14ac:dyDescent="0.3"/>
  <cols>
    <col min="1" max="1" width="6.5546875" customWidth="1"/>
    <col min="2" max="2" width="21.109375" customWidth="1"/>
    <col min="3" max="3" width="7" customWidth="1"/>
    <col min="4" max="4" width="7.109375" customWidth="1"/>
    <col min="5" max="5" width="12.5546875" customWidth="1"/>
    <col min="6" max="6" width="14.109375" customWidth="1"/>
    <col min="7" max="7" width="14.33203125" customWidth="1"/>
    <col min="8" max="8" width="14.109375" customWidth="1"/>
    <col min="258" max="258" width="5.6640625" customWidth="1"/>
    <col min="259" max="259" width="21.109375" customWidth="1"/>
    <col min="260" max="260" width="6" customWidth="1"/>
    <col min="261" max="261" width="7.109375" customWidth="1"/>
    <col min="262" max="262" width="14" customWidth="1"/>
    <col min="263" max="264" width="13.88671875" customWidth="1"/>
    <col min="514" max="514" width="5.6640625" customWidth="1"/>
    <col min="515" max="515" width="21.109375" customWidth="1"/>
    <col min="516" max="516" width="6" customWidth="1"/>
    <col min="517" max="517" width="7.109375" customWidth="1"/>
    <col min="518" max="518" width="14" customWidth="1"/>
    <col min="519" max="520" width="13.88671875" customWidth="1"/>
    <col min="770" max="770" width="5.6640625" customWidth="1"/>
    <col min="771" max="771" width="21.109375" customWidth="1"/>
    <col min="772" max="772" width="6" customWidth="1"/>
    <col min="773" max="773" width="7.109375" customWidth="1"/>
    <col min="774" max="774" width="14" customWidth="1"/>
    <col min="775" max="776" width="13.88671875" customWidth="1"/>
    <col min="1026" max="1026" width="5.6640625" customWidth="1"/>
    <col min="1027" max="1027" width="21.109375" customWidth="1"/>
    <col min="1028" max="1028" width="6" customWidth="1"/>
    <col min="1029" max="1029" width="7.109375" customWidth="1"/>
    <col min="1030" max="1030" width="14" customWidth="1"/>
    <col min="1031" max="1032" width="13.88671875" customWidth="1"/>
    <col min="1282" max="1282" width="5.6640625" customWidth="1"/>
    <col min="1283" max="1283" width="21.109375" customWidth="1"/>
    <col min="1284" max="1284" width="6" customWidth="1"/>
    <col min="1285" max="1285" width="7.109375" customWidth="1"/>
    <col min="1286" max="1286" width="14" customWidth="1"/>
    <col min="1287" max="1288" width="13.88671875" customWidth="1"/>
    <col min="1538" max="1538" width="5.6640625" customWidth="1"/>
    <col min="1539" max="1539" width="21.109375" customWidth="1"/>
    <col min="1540" max="1540" width="6" customWidth="1"/>
    <col min="1541" max="1541" width="7.109375" customWidth="1"/>
    <col min="1542" max="1542" width="14" customWidth="1"/>
    <col min="1543" max="1544" width="13.88671875" customWidth="1"/>
    <col min="1794" max="1794" width="5.6640625" customWidth="1"/>
    <col min="1795" max="1795" width="21.109375" customWidth="1"/>
    <col min="1796" max="1796" width="6" customWidth="1"/>
    <col min="1797" max="1797" width="7.109375" customWidth="1"/>
    <col min="1798" max="1798" width="14" customWidth="1"/>
    <col min="1799" max="1800" width="13.88671875" customWidth="1"/>
    <col min="2050" max="2050" width="5.6640625" customWidth="1"/>
    <col min="2051" max="2051" width="21.109375" customWidth="1"/>
    <col min="2052" max="2052" width="6" customWidth="1"/>
    <col min="2053" max="2053" width="7.109375" customWidth="1"/>
    <col min="2054" max="2054" width="14" customWidth="1"/>
    <col min="2055" max="2056" width="13.88671875" customWidth="1"/>
    <col min="2306" max="2306" width="5.6640625" customWidth="1"/>
    <col min="2307" max="2307" width="21.109375" customWidth="1"/>
    <col min="2308" max="2308" width="6" customWidth="1"/>
    <col min="2309" max="2309" width="7.109375" customWidth="1"/>
    <col min="2310" max="2310" width="14" customWidth="1"/>
    <col min="2311" max="2312" width="13.88671875" customWidth="1"/>
    <col min="2562" max="2562" width="5.6640625" customWidth="1"/>
    <col min="2563" max="2563" width="21.109375" customWidth="1"/>
    <col min="2564" max="2564" width="6" customWidth="1"/>
    <col min="2565" max="2565" width="7.109375" customWidth="1"/>
    <col min="2566" max="2566" width="14" customWidth="1"/>
    <col min="2567" max="2568" width="13.88671875" customWidth="1"/>
    <col min="2818" max="2818" width="5.6640625" customWidth="1"/>
    <col min="2819" max="2819" width="21.109375" customWidth="1"/>
    <col min="2820" max="2820" width="6" customWidth="1"/>
    <col min="2821" max="2821" width="7.109375" customWidth="1"/>
    <col min="2822" max="2822" width="14" customWidth="1"/>
    <col min="2823" max="2824" width="13.88671875" customWidth="1"/>
    <col min="3074" max="3074" width="5.6640625" customWidth="1"/>
    <col min="3075" max="3075" width="21.109375" customWidth="1"/>
    <col min="3076" max="3076" width="6" customWidth="1"/>
    <col min="3077" max="3077" width="7.109375" customWidth="1"/>
    <col min="3078" max="3078" width="14" customWidth="1"/>
    <col min="3079" max="3080" width="13.88671875" customWidth="1"/>
    <col min="3330" max="3330" width="5.6640625" customWidth="1"/>
    <col min="3331" max="3331" width="21.109375" customWidth="1"/>
    <col min="3332" max="3332" width="6" customWidth="1"/>
    <col min="3333" max="3333" width="7.109375" customWidth="1"/>
    <col min="3334" max="3334" width="14" customWidth="1"/>
    <col min="3335" max="3336" width="13.88671875" customWidth="1"/>
    <col min="3586" max="3586" width="5.6640625" customWidth="1"/>
    <col min="3587" max="3587" width="21.109375" customWidth="1"/>
    <col min="3588" max="3588" width="6" customWidth="1"/>
    <col min="3589" max="3589" width="7.109375" customWidth="1"/>
    <col min="3590" max="3590" width="14" customWidth="1"/>
    <col min="3591" max="3592" width="13.88671875" customWidth="1"/>
    <col min="3842" max="3842" width="5.6640625" customWidth="1"/>
    <col min="3843" max="3843" width="21.109375" customWidth="1"/>
    <col min="3844" max="3844" width="6" customWidth="1"/>
    <col min="3845" max="3845" width="7.109375" customWidth="1"/>
    <col min="3846" max="3846" width="14" customWidth="1"/>
    <col min="3847" max="3848" width="13.88671875" customWidth="1"/>
    <col min="4098" max="4098" width="5.6640625" customWidth="1"/>
    <col min="4099" max="4099" width="21.109375" customWidth="1"/>
    <col min="4100" max="4100" width="6" customWidth="1"/>
    <col min="4101" max="4101" width="7.109375" customWidth="1"/>
    <col min="4102" max="4102" width="14" customWidth="1"/>
    <col min="4103" max="4104" width="13.88671875" customWidth="1"/>
    <col min="4354" max="4354" width="5.6640625" customWidth="1"/>
    <col min="4355" max="4355" width="21.109375" customWidth="1"/>
    <col min="4356" max="4356" width="6" customWidth="1"/>
    <col min="4357" max="4357" width="7.109375" customWidth="1"/>
    <col min="4358" max="4358" width="14" customWidth="1"/>
    <col min="4359" max="4360" width="13.88671875" customWidth="1"/>
    <col min="4610" max="4610" width="5.6640625" customWidth="1"/>
    <col min="4611" max="4611" width="21.109375" customWidth="1"/>
    <col min="4612" max="4612" width="6" customWidth="1"/>
    <col min="4613" max="4613" width="7.109375" customWidth="1"/>
    <col min="4614" max="4614" width="14" customWidth="1"/>
    <col min="4615" max="4616" width="13.88671875" customWidth="1"/>
    <col min="4866" max="4866" width="5.6640625" customWidth="1"/>
    <col min="4867" max="4867" width="21.109375" customWidth="1"/>
    <col min="4868" max="4868" width="6" customWidth="1"/>
    <col min="4869" max="4869" width="7.109375" customWidth="1"/>
    <col min="4870" max="4870" width="14" customWidth="1"/>
    <col min="4871" max="4872" width="13.88671875" customWidth="1"/>
    <col min="5122" max="5122" width="5.6640625" customWidth="1"/>
    <col min="5123" max="5123" width="21.109375" customWidth="1"/>
    <col min="5124" max="5124" width="6" customWidth="1"/>
    <col min="5125" max="5125" width="7.109375" customWidth="1"/>
    <col min="5126" max="5126" width="14" customWidth="1"/>
    <col min="5127" max="5128" width="13.88671875" customWidth="1"/>
    <col min="5378" max="5378" width="5.6640625" customWidth="1"/>
    <col min="5379" max="5379" width="21.109375" customWidth="1"/>
    <col min="5380" max="5380" width="6" customWidth="1"/>
    <col min="5381" max="5381" width="7.109375" customWidth="1"/>
    <col min="5382" max="5382" width="14" customWidth="1"/>
    <col min="5383" max="5384" width="13.88671875" customWidth="1"/>
    <col min="5634" max="5634" width="5.6640625" customWidth="1"/>
    <col min="5635" max="5635" width="21.109375" customWidth="1"/>
    <col min="5636" max="5636" width="6" customWidth="1"/>
    <col min="5637" max="5637" width="7.109375" customWidth="1"/>
    <col min="5638" max="5638" width="14" customWidth="1"/>
    <col min="5639" max="5640" width="13.88671875" customWidth="1"/>
    <col min="5890" max="5890" width="5.6640625" customWidth="1"/>
    <col min="5891" max="5891" width="21.109375" customWidth="1"/>
    <col min="5892" max="5892" width="6" customWidth="1"/>
    <col min="5893" max="5893" width="7.109375" customWidth="1"/>
    <col min="5894" max="5894" width="14" customWidth="1"/>
    <col min="5895" max="5896" width="13.88671875" customWidth="1"/>
    <col min="6146" max="6146" width="5.6640625" customWidth="1"/>
    <col min="6147" max="6147" width="21.109375" customWidth="1"/>
    <col min="6148" max="6148" width="6" customWidth="1"/>
    <col min="6149" max="6149" width="7.109375" customWidth="1"/>
    <col min="6150" max="6150" width="14" customWidth="1"/>
    <col min="6151" max="6152" width="13.88671875" customWidth="1"/>
    <col min="6402" max="6402" width="5.6640625" customWidth="1"/>
    <col min="6403" max="6403" width="21.109375" customWidth="1"/>
    <col min="6404" max="6404" width="6" customWidth="1"/>
    <col min="6405" max="6405" width="7.109375" customWidth="1"/>
    <col min="6406" max="6406" width="14" customWidth="1"/>
    <col min="6407" max="6408" width="13.88671875" customWidth="1"/>
    <col min="6658" max="6658" width="5.6640625" customWidth="1"/>
    <col min="6659" max="6659" width="21.109375" customWidth="1"/>
    <col min="6660" max="6660" width="6" customWidth="1"/>
    <col min="6661" max="6661" width="7.109375" customWidth="1"/>
    <col min="6662" max="6662" width="14" customWidth="1"/>
    <col min="6663" max="6664" width="13.88671875" customWidth="1"/>
    <col min="6914" max="6914" width="5.6640625" customWidth="1"/>
    <col min="6915" max="6915" width="21.109375" customWidth="1"/>
    <col min="6916" max="6916" width="6" customWidth="1"/>
    <col min="6917" max="6917" width="7.109375" customWidth="1"/>
    <col min="6918" max="6918" width="14" customWidth="1"/>
    <col min="6919" max="6920" width="13.88671875" customWidth="1"/>
    <col min="7170" max="7170" width="5.6640625" customWidth="1"/>
    <col min="7171" max="7171" width="21.109375" customWidth="1"/>
    <col min="7172" max="7172" width="6" customWidth="1"/>
    <col min="7173" max="7173" width="7.109375" customWidth="1"/>
    <col min="7174" max="7174" width="14" customWidth="1"/>
    <col min="7175" max="7176" width="13.88671875" customWidth="1"/>
    <col min="7426" max="7426" width="5.6640625" customWidth="1"/>
    <col min="7427" max="7427" width="21.109375" customWidth="1"/>
    <col min="7428" max="7428" width="6" customWidth="1"/>
    <col min="7429" max="7429" width="7.109375" customWidth="1"/>
    <col min="7430" max="7430" width="14" customWidth="1"/>
    <col min="7431" max="7432" width="13.88671875" customWidth="1"/>
    <col min="7682" max="7682" width="5.6640625" customWidth="1"/>
    <col min="7683" max="7683" width="21.109375" customWidth="1"/>
    <col min="7684" max="7684" width="6" customWidth="1"/>
    <col min="7685" max="7685" width="7.109375" customWidth="1"/>
    <col min="7686" max="7686" width="14" customWidth="1"/>
    <col min="7687" max="7688" width="13.88671875" customWidth="1"/>
    <col min="7938" max="7938" width="5.6640625" customWidth="1"/>
    <col min="7939" max="7939" width="21.109375" customWidth="1"/>
    <col min="7940" max="7940" width="6" customWidth="1"/>
    <col min="7941" max="7941" width="7.109375" customWidth="1"/>
    <col min="7942" max="7942" width="14" customWidth="1"/>
    <col min="7943" max="7944" width="13.88671875" customWidth="1"/>
    <col min="8194" max="8194" width="5.6640625" customWidth="1"/>
    <col min="8195" max="8195" width="21.109375" customWidth="1"/>
    <col min="8196" max="8196" width="6" customWidth="1"/>
    <col min="8197" max="8197" width="7.109375" customWidth="1"/>
    <col min="8198" max="8198" width="14" customWidth="1"/>
    <col min="8199" max="8200" width="13.88671875" customWidth="1"/>
    <col min="8450" max="8450" width="5.6640625" customWidth="1"/>
    <col min="8451" max="8451" width="21.109375" customWidth="1"/>
    <col min="8452" max="8452" width="6" customWidth="1"/>
    <col min="8453" max="8453" width="7.109375" customWidth="1"/>
    <col min="8454" max="8454" width="14" customWidth="1"/>
    <col min="8455" max="8456" width="13.88671875" customWidth="1"/>
    <col min="8706" max="8706" width="5.6640625" customWidth="1"/>
    <col min="8707" max="8707" width="21.109375" customWidth="1"/>
    <col min="8708" max="8708" width="6" customWidth="1"/>
    <col min="8709" max="8709" width="7.109375" customWidth="1"/>
    <col min="8710" max="8710" width="14" customWidth="1"/>
    <col min="8711" max="8712" width="13.88671875" customWidth="1"/>
    <col min="8962" max="8962" width="5.6640625" customWidth="1"/>
    <col min="8963" max="8963" width="21.109375" customWidth="1"/>
    <col min="8964" max="8964" width="6" customWidth="1"/>
    <col min="8965" max="8965" width="7.109375" customWidth="1"/>
    <col min="8966" max="8966" width="14" customWidth="1"/>
    <col min="8967" max="8968" width="13.88671875" customWidth="1"/>
    <col min="9218" max="9218" width="5.6640625" customWidth="1"/>
    <col min="9219" max="9219" width="21.109375" customWidth="1"/>
    <col min="9220" max="9220" width="6" customWidth="1"/>
    <col min="9221" max="9221" width="7.109375" customWidth="1"/>
    <col min="9222" max="9222" width="14" customWidth="1"/>
    <col min="9223" max="9224" width="13.88671875" customWidth="1"/>
    <col min="9474" max="9474" width="5.6640625" customWidth="1"/>
    <col min="9475" max="9475" width="21.109375" customWidth="1"/>
    <col min="9476" max="9476" width="6" customWidth="1"/>
    <col min="9477" max="9477" width="7.109375" customWidth="1"/>
    <col min="9478" max="9478" width="14" customWidth="1"/>
    <col min="9479" max="9480" width="13.88671875" customWidth="1"/>
    <col min="9730" max="9730" width="5.6640625" customWidth="1"/>
    <col min="9731" max="9731" width="21.109375" customWidth="1"/>
    <col min="9732" max="9732" width="6" customWidth="1"/>
    <col min="9733" max="9733" width="7.109375" customWidth="1"/>
    <col min="9734" max="9734" width="14" customWidth="1"/>
    <col min="9735" max="9736" width="13.88671875" customWidth="1"/>
    <col min="9986" max="9986" width="5.6640625" customWidth="1"/>
    <col min="9987" max="9987" width="21.109375" customWidth="1"/>
    <col min="9988" max="9988" width="6" customWidth="1"/>
    <col min="9989" max="9989" width="7.109375" customWidth="1"/>
    <col min="9990" max="9990" width="14" customWidth="1"/>
    <col min="9991" max="9992" width="13.88671875" customWidth="1"/>
    <col min="10242" max="10242" width="5.6640625" customWidth="1"/>
    <col min="10243" max="10243" width="21.109375" customWidth="1"/>
    <col min="10244" max="10244" width="6" customWidth="1"/>
    <col min="10245" max="10245" width="7.109375" customWidth="1"/>
    <col min="10246" max="10246" width="14" customWidth="1"/>
    <col min="10247" max="10248" width="13.88671875" customWidth="1"/>
    <col min="10498" max="10498" width="5.6640625" customWidth="1"/>
    <col min="10499" max="10499" width="21.109375" customWidth="1"/>
    <col min="10500" max="10500" width="6" customWidth="1"/>
    <col min="10501" max="10501" width="7.109375" customWidth="1"/>
    <col min="10502" max="10502" width="14" customWidth="1"/>
    <col min="10503" max="10504" width="13.88671875" customWidth="1"/>
    <col min="10754" max="10754" width="5.6640625" customWidth="1"/>
    <col min="10755" max="10755" width="21.109375" customWidth="1"/>
    <col min="10756" max="10756" width="6" customWidth="1"/>
    <col min="10757" max="10757" width="7.109375" customWidth="1"/>
    <col min="10758" max="10758" width="14" customWidth="1"/>
    <col min="10759" max="10760" width="13.88671875" customWidth="1"/>
    <col min="11010" max="11010" width="5.6640625" customWidth="1"/>
    <col min="11011" max="11011" width="21.109375" customWidth="1"/>
    <col min="11012" max="11012" width="6" customWidth="1"/>
    <col min="11013" max="11013" width="7.109375" customWidth="1"/>
    <col min="11014" max="11014" width="14" customWidth="1"/>
    <col min="11015" max="11016" width="13.88671875" customWidth="1"/>
    <col min="11266" max="11266" width="5.6640625" customWidth="1"/>
    <col min="11267" max="11267" width="21.109375" customWidth="1"/>
    <col min="11268" max="11268" width="6" customWidth="1"/>
    <col min="11269" max="11269" width="7.109375" customWidth="1"/>
    <col min="11270" max="11270" width="14" customWidth="1"/>
    <col min="11271" max="11272" width="13.88671875" customWidth="1"/>
    <col min="11522" max="11522" width="5.6640625" customWidth="1"/>
    <col min="11523" max="11523" width="21.109375" customWidth="1"/>
    <col min="11524" max="11524" width="6" customWidth="1"/>
    <col min="11525" max="11525" width="7.109375" customWidth="1"/>
    <col min="11526" max="11526" width="14" customWidth="1"/>
    <col min="11527" max="11528" width="13.88671875" customWidth="1"/>
    <col min="11778" max="11778" width="5.6640625" customWidth="1"/>
    <col min="11779" max="11779" width="21.109375" customWidth="1"/>
    <col min="11780" max="11780" width="6" customWidth="1"/>
    <col min="11781" max="11781" width="7.109375" customWidth="1"/>
    <col min="11782" max="11782" width="14" customWidth="1"/>
    <col min="11783" max="11784" width="13.88671875" customWidth="1"/>
    <col min="12034" max="12034" width="5.6640625" customWidth="1"/>
    <col min="12035" max="12035" width="21.109375" customWidth="1"/>
    <col min="12036" max="12036" width="6" customWidth="1"/>
    <col min="12037" max="12037" width="7.109375" customWidth="1"/>
    <col min="12038" max="12038" width="14" customWidth="1"/>
    <col min="12039" max="12040" width="13.88671875" customWidth="1"/>
    <col min="12290" max="12290" width="5.6640625" customWidth="1"/>
    <col min="12291" max="12291" width="21.109375" customWidth="1"/>
    <col min="12292" max="12292" width="6" customWidth="1"/>
    <col min="12293" max="12293" width="7.109375" customWidth="1"/>
    <col min="12294" max="12294" width="14" customWidth="1"/>
    <col min="12295" max="12296" width="13.88671875" customWidth="1"/>
    <col min="12546" max="12546" width="5.6640625" customWidth="1"/>
    <col min="12547" max="12547" width="21.109375" customWidth="1"/>
    <col min="12548" max="12548" width="6" customWidth="1"/>
    <col min="12549" max="12549" width="7.109375" customWidth="1"/>
    <col min="12550" max="12550" width="14" customWidth="1"/>
    <col min="12551" max="12552" width="13.88671875" customWidth="1"/>
    <col min="12802" max="12802" width="5.6640625" customWidth="1"/>
    <col min="12803" max="12803" width="21.109375" customWidth="1"/>
    <col min="12804" max="12804" width="6" customWidth="1"/>
    <col min="12805" max="12805" width="7.109375" customWidth="1"/>
    <col min="12806" max="12806" width="14" customWidth="1"/>
    <col min="12807" max="12808" width="13.88671875" customWidth="1"/>
    <col min="13058" max="13058" width="5.6640625" customWidth="1"/>
    <col min="13059" max="13059" width="21.109375" customWidth="1"/>
    <col min="13060" max="13060" width="6" customWidth="1"/>
    <col min="13061" max="13061" width="7.109375" customWidth="1"/>
    <col min="13062" max="13062" width="14" customWidth="1"/>
    <col min="13063" max="13064" width="13.88671875" customWidth="1"/>
    <col min="13314" max="13314" width="5.6640625" customWidth="1"/>
    <col min="13315" max="13315" width="21.109375" customWidth="1"/>
    <col min="13316" max="13316" width="6" customWidth="1"/>
    <col min="13317" max="13317" width="7.109375" customWidth="1"/>
    <col min="13318" max="13318" width="14" customWidth="1"/>
    <col min="13319" max="13320" width="13.88671875" customWidth="1"/>
    <col min="13570" max="13570" width="5.6640625" customWidth="1"/>
    <col min="13571" max="13571" width="21.109375" customWidth="1"/>
    <col min="13572" max="13572" width="6" customWidth="1"/>
    <col min="13573" max="13573" width="7.109375" customWidth="1"/>
    <col min="13574" max="13574" width="14" customWidth="1"/>
    <col min="13575" max="13576" width="13.88671875" customWidth="1"/>
    <col min="13826" max="13826" width="5.6640625" customWidth="1"/>
    <col min="13827" max="13827" width="21.109375" customWidth="1"/>
    <col min="13828" max="13828" width="6" customWidth="1"/>
    <col min="13829" max="13829" width="7.109375" customWidth="1"/>
    <col min="13830" max="13830" width="14" customWidth="1"/>
    <col min="13831" max="13832" width="13.88671875" customWidth="1"/>
    <col min="14082" max="14082" width="5.6640625" customWidth="1"/>
    <col min="14083" max="14083" width="21.109375" customWidth="1"/>
    <col min="14084" max="14084" width="6" customWidth="1"/>
    <col min="14085" max="14085" width="7.109375" customWidth="1"/>
    <col min="14086" max="14086" width="14" customWidth="1"/>
    <col min="14087" max="14088" width="13.88671875" customWidth="1"/>
    <col min="14338" max="14338" width="5.6640625" customWidth="1"/>
    <col min="14339" max="14339" width="21.109375" customWidth="1"/>
    <col min="14340" max="14340" width="6" customWidth="1"/>
    <col min="14341" max="14341" width="7.109375" customWidth="1"/>
    <col min="14342" max="14342" width="14" customWidth="1"/>
    <col min="14343" max="14344" width="13.88671875" customWidth="1"/>
    <col min="14594" max="14594" width="5.6640625" customWidth="1"/>
    <col min="14595" max="14595" width="21.109375" customWidth="1"/>
    <col min="14596" max="14596" width="6" customWidth="1"/>
    <col min="14597" max="14597" width="7.109375" customWidth="1"/>
    <col min="14598" max="14598" width="14" customWidth="1"/>
    <col min="14599" max="14600" width="13.88671875" customWidth="1"/>
    <col min="14850" max="14850" width="5.6640625" customWidth="1"/>
    <col min="14851" max="14851" width="21.109375" customWidth="1"/>
    <col min="14852" max="14852" width="6" customWidth="1"/>
    <col min="14853" max="14853" width="7.109375" customWidth="1"/>
    <col min="14854" max="14854" width="14" customWidth="1"/>
    <col min="14855" max="14856" width="13.88671875" customWidth="1"/>
    <col min="15106" max="15106" width="5.6640625" customWidth="1"/>
    <col min="15107" max="15107" width="21.109375" customWidth="1"/>
    <col min="15108" max="15108" width="6" customWidth="1"/>
    <col min="15109" max="15109" width="7.109375" customWidth="1"/>
    <col min="15110" max="15110" width="14" customWidth="1"/>
    <col min="15111" max="15112" width="13.88671875" customWidth="1"/>
    <col min="15362" max="15362" width="5.6640625" customWidth="1"/>
    <col min="15363" max="15363" width="21.109375" customWidth="1"/>
    <col min="15364" max="15364" width="6" customWidth="1"/>
    <col min="15365" max="15365" width="7.109375" customWidth="1"/>
    <col min="15366" max="15366" width="14" customWidth="1"/>
    <col min="15367" max="15368" width="13.88671875" customWidth="1"/>
    <col min="15618" max="15618" width="5.6640625" customWidth="1"/>
    <col min="15619" max="15619" width="21.109375" customWidth="1"/>
    <col min="15620" max="15620" width="6" customWidth="1"/>
    <col min="15621" max="15621" width="7.109375" customWidth="1"/>
    <col min="15622" max="15622" width="14" customWidth="1"/>
    <col min="15623" max="15624" width="13.88671875" customWidth="1"/>
    <col min="15874" max="15874" width="5.6640625" customWidth="1"/>
    <col min="15875" max="15875" width="21.109375" customWidth="1"/>
    <col min="15876" max="15876" width="6" customWidth="1"/>
    <col min="15877" max="15877" width="7.109375" customWidth="1"/>
    <col min="15878" max="15878" width="14" customWidth="1"/>
    <col min="15879" max="15880" width="13.88671875" customWidth="1"/>
    <col min="16130" max="16130" width="5.6640625" customWidth="1"/>
    <col min="16131" max="16131" width="21.109375" customWidth="1"/>
    <col min="16132" max="16132" width="6" customWidth="1"/>
    <col min="16133" max="16133" width="7.109375" customWidth="1"/>
    <col min="16134" max="16134" width="14" customWidth="1"/>
    <col min="16135" max="16136" width="13.88671875" customWidth="1"/>
  </cols>
  <sheetData>
    <row r="1" spans="1:10" s="1" customFormat="1" ht="15.6" x14ac:dyDescent="0.3">
      <c r="B1" s="14" t="s">
        <v>60</v>
      </c>
      <c r="C1"/>
      <c r="D1"/>
      <c r="E1"/>
      <c r="F1"/>
      <c r="G1"/>
      <c r="H1"/>
      <c r="I1"/>
    </row>
    <row r="2" spans="1:10" s="1" customFormat="1" ht="16.8" x14ac:dyDescent="0.3">
      <c r="B2" s="15"/>
      <c r="C2"/>
      <c r="D2"/>
      <c r="E2"/>
      <c r="F2"/>
      <c r="G2"/>
      <c r="H2"/>
      <c r="I2"/>
    </row>
    <row r="3" spans="1:10" s="1" customFormat="1" ht="12.75" customHeight="1" x14ac:dyDescent="0.25">
      <c r="A3" s="154" t="s">
        <v>61</v>
      </c>
      <c r="B3" s="154" t="s">
        <v>11</v>
      </c>
      <c r="C3" s="154" t="s">
        <v>62</v>
      </c>
      <c r="D3" s="154" t="s">
        <v>63</v>
      </c>
      <c r="E3" s="155" t="s">
        <v>179</v>
      </c>
      <c r="F3" s="154" t="s">
        <v>13</v>
      </c>
      <c r="G3" s="154"/>
      <c r="H3" s="154"/>
      <c r="I3" s="154"/>
    </row>
    <row r="4" spans="1:10" s="1" customFormat="1" ht="13.2" x14ac:dyDescent="0.25">
      <c r="A4" s="154"/>
      <c r="B4" s="154"/>
      <c r="C4" s="154"/>
      <c r="D4" s="154"/>
      <c r="E4" s="155"/>
      <c r="F4" s="131" t="s">
        <v>16</v>
      </c>
      <c r="G4" s="131" t="s">
        <v>136</v>
      </c>
      <c r="H4" s="131" t="s">
        <v>200</v>
      </c>
      <c r="I4" s="154" t="s">
        <v>66</v>
      </c>
    </row>
    <row r="5" spans="1:10" s="1" customFormat="1" ht="60.75" customHeight="1" x14ac:dyDescent="0.25">
      <c r="A5" s="154"/>
      <c r="B5" s="154"/>
      <c r="C5" s="154"/>
      <c r="D5" s="154"/>
      <c r="E5" s="155"/>
      <c r="F5" s="66" t="s">
        <v>84</v>
      </c>
      <c r="G5" s="66" t="s">
        <v>64</v>
      </c>
      <c r="H5" s="66" t="s">
        <v>65</v>
      </c>
      <c r="I5" s="154"/>
    </row>
    <row r="6" spans="1:10" s="1" customFormat="1" ht="13.2" x14ac:dyDescent="0.25">
      <c r="A6" s="66">
        <v>1</v>
      </c>
      <c r="B6" s="66">
        <v>2</v>
      </c>
      <c r="C6" s="66">
        <v>3</v>
      </c>
      <c r="D6" s="66">
        <v>4</v>
      </c>
      <c r="E6" s="40" t="s">
        <v>126</v>
      </c>
      <c r="F6" s="66">
        <v>5</v>
      </c>
      <c r="G6" s="66">
        <v>6</v>
      </c>
      <c r="H6" s="66">
        <v>7</v>
      </c>
      <c r="I6" s="66">
        <v>8</v>
      </c>
    </row>
    <row r="7" spans="1:10" s="1" customFormat="1" ht="39.6" x14ac:dyDescent="0.25">
      <c r="A7" s="66" t="s">
        <v>67</v>
      </c>
      <c r="B7" s="17" t="s">
        <v>180</v>
      </c>
      <c r="C7" s="66">
        <v>26000</v>
      </c>
      <c r="D7" s="19" t="s">
        <v>18</v>
      </c>
      <c r="E7" s="19"/>
      <c r="F7" s="30">
        <f>F9+F10+F11+F15</f>
        <v>4518361.58</v>
      </c>
      <c r="G7" s="30">
        <f>G9+G10+G11+G15</f>
        <v>2045917.46</v>
      </c>
      <c r="H7" s="30">
        <f>H9+H10+H11+H15</f>
        <v>2045917.46</v>
      </c>
      <c r="I7" s="30"/>
    </row>
    <row r="8" spans="1:10" s="1" customFormat="1" ht="12.75" customHeight="1" x14ac:dyDescent="0.25">
      <c r="A8" s="28"/>
      <c r="B8" s="17" t="s">
        <v>20</v>
      </c>
      <c r="C8" s="28"/>
      <c r="D8" s="28"/>
      <c r="E8" s="28"/>
      <c r="F8" s="27"/>
      <c r="G8" s="27"/>
      <c r="H8" s="27"/>
      <c r="I8" s="27"/>
    </row>
    <row r="9" spans="1:10" s="1" customFormat="1" ht="298.5" customHeight="1" x14ac:dyDescent="0.25">
      <c r="A9" s="32" t="s">
        <v>91</v>
      </c>
      <c r="B9" s="17" t="s">
        <v>181</v>
      </c>
      <c r="C9" s="66">
        <v>26100</v>
      </c>
      <c r="D9" s="19" t="s">
        <v>18</v>
      </c>
      <c r="E9" s="19"/>
      <c r="F9" s="55"/>
      <c r="G9" s="55"/>
      <c r="H9" s="55"/>
      <c r="I9" s="27"/>
    </row>
    <row r="10" spans="1:10" s="1" customFormat="1" ht="126" customHeight="1" x14ac:dyDescent="0.25">
      <c r="A10" s="32" t="s">
        <v>92</v>
      </c>
      <c r="B10" s="17" t="s">
        <v>182</v>
      </c>
      <c r="C10" s="66">
        <v>26200</v>
      </c>
      <c r="D10" s="19" t="s">
        <v>18</v>
      </c>
      <c r="E10" s="19"/>
      <c r="F10" s="56"/>
      <c r="G10" s="56"/>
      <c r="H10" s="56"/>
      <c r="I10" s="27"/>
    </row>
    <row r="11" spans="1:10" s="1" customFormat="1" ht="114.75" customHeight="1" x14ac:dyDescent="0.25">
      <c r="A11" s="32" t="s">
        <v>93</v>
      </c>
      <c r="B11" s="17" t="s">
        <v>183</v>
      </c>
      <c r="C11" s="66">
        <v>26300</v>
      </c>
      <c r="D11" s="19" t="s">
        <v>18</v>
      </c>
      <c r="E11" s="19"/>
      <c r="F11" s="56"/>
      <c r="G11" s="56"/>
      <c r="H11" s="56"/>
      <c r="I11" s="27"/>
    </row>
    <row r="12" spans="1:10" s="1" customFormat="1" ht="54.75" customHeight="1" x14ac:dyDescent="0.25">
      <c r="A12" s="117" t="s">
        <v>120</v>
      </c>
      <c r="B12" s="64" t="s">
        <v>121</v>
      </c>
      <c r="C12" s="58">
        <v>26310</v>
      </c>
      <c r="D12" s="118" t="s">
        <v>18</v>
      </c>
      <c r="E12" s="118" t="s">
        <v>18</v>
      </c>
      <c r="F12" s="119"/>
      <c r="G12" s="120"/>
      <c r="H12" s="121"/>
      <c r="I12" s="121"/>
      <c r="J12" s="123"/>
    </row>
    <row r="13" spans="1:10" s="1" customFormat="1" ht="12.75" customHeight="1" x14ac:dyDescent="0.25">
      <c r="A13" s="117"/>
      <c r="B13" s="64" t="s">
        <v>184</v>
      </c>
      <c r="C13" s="58"/>
      <c r="D13" s="118"/>
      <c r="E13" s="118"/>
      <c r="F13" s="118"/>
      <c r="G13" s="121"/>
      <c r="H13" s="121"/>
      <c r="I13" s="121"/>
      <c r="J13" s="123"/>
    </row>
    <row r="14" spans="1:10" s="1" customFormat="1" ht="39.75" customHeight="1" x14ac:dyDescent="0.25">
      <c r="A14" s="117" t="s">
        <v>122</v>
      </c>
      <c r="B14" s="64" t="s">
        <v>80</v>
      </c>
      <c r="C14" s="58">
        <v>26320</v>
      </c>
      <c r="D14" s="118" t="s">
        <v>18</v>
      </c>
      <c r="E14" s="120" t="s">
        <v>18</v>
      </c>
      <c r="F14" s="120"/>
      <c r="G14" s="120"/>
      <c r="H14" s="121"/>
      <c r="I14" s="121"/>
      <c r="J14" s="123"/>
    </row>
    <row r="15" spans="1:10" s="1" customFormat="1" ht="131.25" customHeight="1" x14ac:dyDescent="0.25">
      <c r="A15" s="32" t="s">
        <v>94</v>
      </c>
      <c r="B15" s="17" t="s">
        <v>185</v>
      </c>
      <c r="C15" s="66">
        <v>26400</v>
      </c>
      <c r="D15" s="19" t="s">
        <v>18</v>
      </c>
      <c r="E15" s="19"/>
      <c r="F15" s="27">
        <f>F17+F21+F29+F31+F35</f>
        <v>4518361.58</v>
      </c>
      <c r="G15" s="27">
        <f>G17+G21+G29+G31+G35</f>
        <v>2045917.46</v>
      </c>
      <c r="H15" s="27">
        <f>H17+H21+H29+H31+H35</f>
        <v>2045917.46</v>
      </c>
      <c r="I15" s="27"/>
    </row>
    <row r="16" spans="1:10" s="1" customFormat="1" ht="13.8" x14ac:dyDescent="0.25">
      <c r="A16" s="33"/>
      <c r="B16" s="17" t="s">
        <v>20</v>
      </c>
      <c r="C16" s="18"/>
      <c r="D16" s="18"/>
      <c r="E16" s="18"/>
      <c r="F16" s="27"/>
      <c r="G16" s="27"/>
      <c r="H16" s="27"/>
      <c r="I16" s="27"/>
    </row>
    <row r="17" spans="1:9" s="1" customFormat="1" ht="76.5" customHeight="1" x14ac:dyDescent="0.25">
      <c r="A17" s="66" t="s">
        <v>68</v>
      </c>
      <c r="B17" s="17" t="s">
        <v>103</v>
      </c>
      <c r="C17" s="66">
        <v>26410</v>
      </c>
      <c r="D17" s="19" t="s">
        <v>18</v>
      </c>
      <c r="E17" s="19"/>
      <c r="F17" s="27">
        <f>F19+F20</f>
        <v>1902691.9</v>
      </c>
      <c r="G17" s="27">
        <f>G19+G20</f>
        <v>0</v>
      </c>
      <c r="H17" s="27">
        <f>H19+H20</f>
        <v>0</v>
      </c>
      <c r="I17" s="27"/>
    </row>
    <row r="18" spans="1:9" s="1" customFormat="1" ht="13.8" x14ac:dyDescent="0.25">
      <c r="A18" s="33"/>
      <c r="B18" s="17" t="s">
        <v>20</v>
      </c>
      <c r="C18" s="18"/>
      <c r="D18" s="18"/>
      <c r="E18" s="18"/>
      <c r="F18" s="27"/>
      <c r="G18" s="27"/>
      <c r="H18" s="27"/>
      <c r="I18" s="27"/>
    </row>
    <row r="19" spans="1:9" s="1" customFormat="1" ht="39.6" x14ac:dyDescent="0.25">
      <c r="A19" s="66" t="s">
        <v>69</v>
      </c>
      <c r="B19" s="17" t="s">
        <v>70</v>
      </c>
      <c r="C19" s="66">
        <v>26411</v>
      </c>
      <c r="D19" s="19" t="s">
        <v>18</v>
      </c>
      <c r="E19" s="19"/>
      <c r="F19" s="56">
        <f>'2022,2023,2024'!B43-F11</f>
        <v>1902691.9</v>
      </c>
      <c r="G19" s="56">
        <f>'2022,2023,2024'!H43</f>
        <v>0</v>
      </c>
      <c r="H19" s="56">
        <f>G19</f>
        <v>0</v>
      </c>
      <c r="I19" s="27"/>
    </row>
    <row r="20" spans="1:9" s="1" customFormat="1" ht="38.25" customHeight="1" x14ac:dyDescent="0.25">
      <c r="A20" s="66" t="s">
        <v>71</v>
      </c>
      <c r="B20" s="17" t="s">
        <v>186</v>
      </c>
      <c r="C20" s="66">
        <v>26412</v>
      </c>
      <c r="D20" s="19" t="s">
        <v>18</v>
      </c>
      <c r="E20" s="19"/>
      <c r="F20" s="56"/>
      <c r="G20" s="56"/>
      <c r="H20" s="56"/>
      <c r="I20" s="27"/>
    </row>
    <row r="21" spans="1:9" s="1" customFormat="1" ht="87.75" customHeight="1" x14ac:dyDescent="0.25">
      <c r="A21" s="32" t="s">
        <v>96</v>
      </c>
      <c r="B21" s="17" t="s">
        <v>104</v>
      </c>
      <c r="C21" s="66">
        <v>26420</v>
      </c>
      <c r="D21" s="19" t="s">
        <v>18</v>
      </c>
      <c r="E21" s="19"/>
      <c r="F21" s="27">
        <f>F23+F28</f>
        <v>308129.56</v>
      </c>
      <c r="G21" s="27"/>
      <c r="H21" s="27"/>
      <c r="I21" s="27"/>
    </row>
    <row r="22" spans="1:9" s="1" customFormat="1" ht="13.8" x14ac:dyDescent="0.25">
      <c r="A22" s="33"/>
      <c r="B22" s="17" t="s">
        <v>20</v>
      </c>
      <c r="C22" s="18"/>
      <c r="D22" s="18"/>
      <c r="E22" s="18"/>
      <c r="F22" s="27"/>
      <c r="G22" s="27"/>
      <c r="H22" s="27"/>
      <c r="I22" s="27"/>
    </row>
    <row r="23" spans="1:9" s="1" customFormat="1" ht="39.6" x14ac:dyDescent="0.25">
      <c r="A23" s="66" t="s">
        <v>72</v>
      </c>
      <c r="B23" s="17" t="s">
        <v>70</v>
      </c>
      <c r="C23" s="66">
        <v>26421</v>
      </c>
      <c r="D23" s="19" t="s">
        <v>18</v>
      </c>
      <c r="E23" s="19"/>
      <c r="F23" s="56">
        <f>'2022,2023,2024'!C43</f>
        <v>308129.56</v>
      </c>
      <c r="G23" s="56"/>
      <c r="H23" s="56"/>
      <c r="I23" s="27"/>
    </row>
    <row r="24" spans="1:9" s="1" customFormat="1" ht="15.6" x14ac:dyDescent="0.25">
      <c r="A24" s="110"/>
      <c r="B24" s="17" t="s">
        <v>184</v>
      </c>
      <c r="C24" s="110"/>
      <c r="D24" s="19"/>
      <c r="E24" s="122"/>
      <c r="F24" s="56"/>
      <c r="G24" s="56"/>
      <c r="H24" s="56"/>
      <c r="I24" s="27"/>
    </row>
    <row r="25" spans="1:9" s="1" customFormat="1" ht="26.4" x14ac:dyDescent="0.25">
      <c r="A25" s="110"/>
      <c r="B25" s="17"/>
      <c r="C25" s="110" t="s">
        <v>123</v>
      </c>
      <c r="D25" s="19">
        <v>2022</v>
      </c>
      <c r="E25" s="122">
        <v>1010004200</v>
      </c>
      <c r="F25" s="132">
        <f>5300+40000+33753</f>
        <v>79053</v>
      </c>
      <c r="G25" s="56"/>
      <c r="H25" s="56"/>
      <c r="I25" s="27"/>
    </row>
    <row r="26" spans="1:9" s="1" customFormat="1" ht="26.4" x14ac:dyDescent="0.25">
      <c r="A26" s="110"/>
      <c r="B26" s="17"/>
      <c r="C26" s="110" t="s">
        <v>124</v>
      </c>
      <c r="D26" s="19">
        <v>2022</v>
      </c>
      <c r="E26" s="122">
        <v>1060004260</v>
      </c>
      <c r="F26" s="132">
        <f>179953.4+37480+10520</f>
        <v>227953.4</v>
      </c>
      <c r="G26" s="56"/>
      <c r="H26" s="56"/>
      <c r="I26" s="27"/>
    </row>
    <row r="27" spans="1:9" s="1" customFormat="1" ht="26.4" x14ac:dyDescent="0.25">
      <c r="A27" s="110"/>
      <c r="B27" s="17"/>
      <c r="C27" s="110" t="s">
        <v>125</v>
      </c>
      <c r="D27" s="19">
        <v>2022</v>
      </c>
      <c r="E27" s="122">
        <v>1000070700</v>
      </c>
      <c r="F27" s="136">
        <f>527+596.16</f>
        <v>1123.1599999999999</v>
      </c>
      <c r="G27" s="56"/>
      <c r="H27" s="56"/>
      <c r="I27" s="27"/>
    </row>
    <row r="28" spans="1:9" s="1" customFormat="1" ht="39.6" x14ac:dyDescent="0.25">
      <c r="A28" s="66" t="s">
        <v>73</v>
      </c>
      <c r="B28" s="17" t="s">
        <v>186</v>
      </c>
      <c r="C28" s="66">
        <v>26422</v>
      </c>
      <c r="D28" s="19" t="s">
        <v>18</v>
      </c>
      <c r="E28" s="19"/>
      <c r="F28" s="56"/>
      <c r="G28" s="56"/>
      <c r="H28" s="56"/>
      <c r="I28" s="27"/>
    </row>
    <row r="29" spans="1:9" s="1" customFormat="1" ht="52.8" x14ac:dyDescent="0.25">
      <c r="A29" s="66" t="s">
        <v>74</v>
      </c>
      <c r="B29" s="17" t="s">
        <v>187</v>
      </c>
      <c r="C29" s="66">
        <v>26430</v>
      </c>
      <c r="D29" s="19" t="s">
        <v>18</v>
      </c>
      <c r="E29" s="19"/>
      <c r="F29" s="56"/>
      <c r="G29" s="56"/>
      <c r="H29" s="56"/>
      <c r="I29" s="27"/>
    </row>
    <row r="30" spans="1:9" s="1" customFormat="1" ht="15.6" x14ac:dyDescent="0.25">
      <c r="A30" s="110"/>
      <c r="B30" s="17" t="s">
        <v>184</v>
      </c>
      <c r="C30" s="110"/>
      <c r="D30" s="19"/>
      <c r="E30" s="19"/>
      <c r="F30" s="56"/>
      <c r="G30" s="56"/>
      <c r="H30" s="56"/>
      <c r="I30" s="27"/>
    </row>
    <row r="31" spans="1:9" s="1" customFormat="1" ht="49.5" customHeight="1" x14ac:dyDescent="0.25">
      <c r="A31" s="66" t="s">
        <v>95</v>
      </c>
      <c r="B31" s="17" t="s">
        <v>75</v>
      </c>
      <c r="C31" s="66">
        <v>26440</v>
      </c>
      <c r="D31" s="19" t="s">
        <v>18</v>
      </c>
      <c r="E31" s="19"/>
      <c r="F31" s="56"/>
      <c r="G31" s="56"/>
      <c r="H31" s="56"/>
      <c r="I31" s="27"/>
    </row>
    <row r="32" spans="1:9" s="1" customFormat="1" ht="13.8" x14ac:dyDescent="0.25">
      <c r="A32" s="33"/>
      <c r="B32" s="17" t="s">
        <v>20</v>
      </c>
      <c r="C32" s="18"/>
      <c r="D32" s="18"/>
      <c r="E32" s="18"/>
      <c r="F32" s="56"/>
      <c r="G32" s="56"/>
      <c r="H32" s="56"/>
      <c r="I32" s="27"/>
    </row>
    <row r="33" spans="1:9" s="1" customFormat="1" ht="39.6" x14ac:dyDescent="0.25">
      <c r="A33" s="66" t="s">
        <v>76</v>
      </c>
      <c r="B33" s="17" t="s">
        <v>70</v>
      </c>
      <c r="C33" s="66">
        <v>26441</v>
      </c>
      <c r="D33" s="19" t="s">
        <v>18</v>
      </c>
      <c r="E33" s="19"/>
      <c r="F33" s="56"/>
      <c r="G33" s="56"/>
      <c r="H33" s="56"/>
      <c r="I33" s="27"/>
    </row>
    <row r="34" spans="1:9" s="1" customFormat="1" ht="36.75" customHeight="1" x14ac:dyDescent="0.25">
      <c r="A34" s="66" t="s">
        <v>77</v>
      </c>
      <c r="B34" s="17" t="s">
        <v>186</v>
      </c>
      <c r="C34" s="66">
        <v>26442</v>
      </c>
      <c r="D34" s="19" t="s">
        <v>18</v>
      </c>
      <c r="E34" s="19"/>
      <c r="F34" s="56"/>
      <c r="G34" s="56"/>
      <c r="H34" s="56"/>
      <c r="I34" s="27"/>
    </row>
    <row r="35" spans="1:9" s="1" customFormat="1" ht="39.75" customHeight="1" x14ac:dyDescent="0.25">
      <c r="A35" s="32" t="s">
        <v>97</v>
      </c>
      <c r="B35" s="17" t="s">
        <v>105</v>
      </c>
      <c r="C35" s="66">
        <v>26450</v>
      </c>
      <c r="D35" s="19" t="s">
        <v>18</v>
      </c>
      <c r="E35" s="19"/>
      <c r="F35" s="27">
        <f>F37+F39</f>
        <v>2307540.12</v>
      </c>
      <c r="G35" s="27">
        <f t="shared" ref="G35:H35" si="0">G37+G39</f>
        <v>2045917.46</v>
      </c>
      <c r="H35" s="27">
        <f t="shared" si="0"/>
        <v>2045917.46</v>
      </c>
      <c r="I35" s="27"/>
    </row>
    <row r="36" spans="1:9" s="1" customFormat="1" ht="13.8" x14ac:dyDescent="0.25">
      <c r="A36" s="33"/>
      <c r="B36" s="17" t="s">
        <v>20</v>
      </c>
      <c r="C36" s="18"/>
      <c r="D36" s="18"/>
      <c r="E36" s="18"/>
      <c r="F36" s="27"/>
      <c r="G36" s="27"/>
      <c r="H36" s="27"/>
      <c r="I36" s="27"/>
    </row>
    <row r="37" spans="1:9" s="1" customFormat="1" ht="39.6" x14ac:dyDescent="0.25">
      <c r="A37" s="66" t="s">
        <v>78</v>
      </c>
      <c r="B37" s="17" t="s">
        <v>70</v>
      </c>
      <c r="C37" s="66">
        <v>26451</v>
      </c>
      <c r="D37" s="19" t="s">
        <v>18</v>
      </c>
      <c r="E37" s="19"/>
      <c r="F37" s="56"/>
      <c r="G37" s="56"/>
      <c r="H37" s="56"/>
      <c r="I37" s="27"/>
    </row>
    <row r="38" spans="1:9" s="1" customFormat="1" ht="15.6" x14ac:dyDescent="0.25">
      <c r="A38" s="110"/>
      <c r="B38" s="17" t="s">
        <v>184</v>
      </c>
      <c r="C38" s="110"/>
      <c r="D38" s="19"/>
      <c r="E38" s="19"/>
      <c r="F38" s="56"/>
      <c r="G38" s="56"/>
      <c r="H38" s="56"/>
      <c r="I38" s="27"/>
    </row>
    <row r="39" spans="1:9" s="1" customFormat="1" ht="39.75" customHeight="1" x14ac:dyDescent="0.25">
      <c r="A39" s="66" t="s">
        <v>79</v>
      </c>
      <c r="B39" s="17" t="s">
        <v>80</v>
      </c>
      <c r="C39" s="66">
        <v>26452</v>
      </c>
      <c r="D39" s="19" t="s">
        <v>18</v>
      </c>
      <c r="E39" s="19"/>
      <c r="F39" s="56">
        <f>'2022,2023,2024'!D43</f>
        <v>2307540.12</v>
      </c>
      <c r="G39" s="56">
        <f>'2022,2023,2024'!I43</f>
        <v>2045917.46</v>
      </c>
      <c r="H39" s="56">
        <f>G39</f>
        <v>2045917.46</v>
      </c>
      <c r="I39" s="27"/>
    </row>
    <row r="40" spans="1:9" s="1" customFormat="1" ht="131.25" customHeight="1" x14ac:dyDescent="0.25">
      <c r="A40" s="66" t="s">
        <v>81</v>
      </c>
      <c r="B40" s="17" t="s">
        <v>188</v>
      </c>
      <c r="C40" s="66">
        <v>26500</v>
      </c>
      <c r="D40" s="19" t="s">
        <v>18</v>
      </c>
      <c r="E40" s="19"/>
      <c r="F40" s="60">
        <f>F42</f>
        <v>2210821.46</v>
      </c>
      <c r="G40" s="60">
        <f>G43</f>
        <v>0</v>
      </c>
      <c r="H40" s="60">
        <f>H44</f>
        <v>0</v>
      </c>
      <c r="I40" s="60"/>
    </row>
    <row r="41" spans="1:9" s="1" customFormat="1" ht="27.75" customHeight="1" x14ac:dyDescent="0.25">
      <c r="A41" s="33"/>
      <c r="B41" s="115" t="s">
        <v>82</v>
      </c>
      <c r="C41" s="116">
        <v>26510</v>
      </c>
      <c r="D41" s="33"/>
      <c r="E41" s="33"/>
      <c r="F41" s="56"/>
      <c r="G41" s="56"/>
      <c r="H41" s="56"/>
      <c r="I41" s="56"/>
    </row>
    <row r="42" spans="1:9" s="1" customFormat="1" ht="26.4" x14ac:dyDescent="0.25">
      <c r="A42" s="33"/>
      <c r="B42" s="115"/>
      <c r="C42" s="116" t="s">
        <v>189</v>
      </c>
      <c r="D42" s="33">
        <v>2022</v>
      </c>
      <c r="E42" s="33"/>
      <c r="F42" s="56">
        <f>F19+F23</f>
        <v>2210821.46</v>
      </c>
      <c r="G42" s="56"/>
      <c r="H42" s="56"/>
      <c r="I42" s="56"/>
    </row>
    <row r="43" spans="1:9" s="1" customFormat="1" ht="26.4" x14ac:dyDescent="0.25">
      <c r="A43" s="112"/>
      <c r="B43" s="113"/>
      <c r="C43" s="135" t="s">
        <v>190</v>
      </c>
      <c r="D43" s="33">
        <v>2023</v>
      </c>
      <c r="E43" s="33"/>
      <c r="F43" s="56"/>
      <c r="G43" s="56">
        <f>G19</f>
        <v>0</v>
      </c>
      <c r="H43" s="56"/>
      <c r="I43" s="56"/>
    </row>
    <row r="44" spans="1:9" s="1" customFormat="1" ht="26.4" x14ac:dyDescent="0.25">
      <c r="A44" s="112"/>
      <c r="B44" s="113"/>
      <c r="C44" s="135" t="s">
        <v>191</v>
      </c>
      <c r="D44" s="33">
        <v>2024</v>
      </c>
      <c r="E44" s="33"/>
      <c r="F44" s="56"/>
      <c r="G44" s="56"/>
      <c r="H44" s="56">
        <f>H19</f>
        <v>0</v>
      </c>
      <c r="I44" s="56"/>
    </row>
    <row r="45" spans="1:9" s="1" customFormat="1" ht="118.5" customHeight="1" x14ac:dyDescent="0.25">
      <c r="A45" s="66" t="s">
        <v>83</v>
      </c>
      <c r="B45" s="17" t="s">
        <v>106</v>
      </c>
      <c r="C45" s="66">
        <v>26600</v>
      </c>
      <c r="D45" s="19" t="s">
        <v>18</v>
      </c>
      <c r="E45" s="19"/>
      <c r="F45" s="60">
        <f>F47</f>
        <v>2307540.12</v>
      </c>
      <c r="G45" s="60">
        <f>G48</f>
        <v>2045917.46</v>
      </c>
      <c r="H45" s="60">
        <f>H49</f>
        <v>2045917.46</v>
      </c>
      <c r="I45" s="60"/>
    </row>
    <row r="46" spans="1:9" s="1" customFormat="1" ht="30.75" customHeight="1" x14ac:dyDescent="0.25">
      <c r="A46" s="114"/>
      <c r="B46" s="115" t="s">
        <v>82</v>
      </c>
      <c r="C46" s="111">
        <v>26610</v>
      </c>
      <c r="D46" s="33"/>
      <c r="E46" s="33"/>
      <c r="F46" s="56"/>
      <c r="G46" s="57"/>
      <c r="H46" s="57"/>
      <c r="I46" s="57"/>
    </row>
    <row r="47" spans="1:9" s="1" customFormat="1" ht="26.4" x14ac:dyDescent="0.25">
      <c r="A47" s="114"/>
      <c r="B47" s="115"/>
      <c r="C47" s="111" t="s">
        <v>192</v>
      </c>
      <c r="D47" s="33">
        <v>2022</v>
      </c>
      <c r="E47" s="33"/>
      <c r="F47" s="56">
        <f>F39</f>
        <v>2307540.12</v>
      </c>
      <c r="G47" s="56"/>
      <c r="H47" s="56"/>
      <c r="I47" s="56"/>
    </row>
    <row r="48" spans="1:9" s="1" customFormat="1" ht="26.4" x14ac:dyDescent="0.25">
      <c r="A48" s="114"/>
      <c r="B48" s="115"/>
      <c r="C48" s="134" t="s">
        <v>193</v>
      </c>
      <c r="D48" s="33">
        <v>2023</v>
      </c>
      <c r="E48" s="33"/>
      <c r="F48" s="56"/>
      <c r="G48" s="56">
        <f>G39</f>
        <v>2045917.46</v>
      </c>
      <c r="H48" s="56"/>
      <c r="I48" s="56"/>
    </row>
    <row r="49" spans="1:9" s="1" customFormat="1" ht="26.4" x14ac:dyDescent="0.25">
      <c r="A49" s="114"/>
      <c r="B49" s="115"/>
      <c r="C49" s="134" t="s">
        <v>194</v>
      </c>
      <c r="D49" s="33">
        <v>2024</v>
      </c>
      <c r="E49" s="33"/>
      <c r="F49" s="56"/>
      <c r="G49" s="56"/>
      <c r="H49" s="56">
        <f>H39</f>
        <v>2045917.46</v>
      </c>
      <c r="I49" s="56"/>
    </row>
    <row r="50" spans="1:9" s="1" customFormat="1" ht="13.8" x14ac:dyDescent="0.25">
      <c r="A50" s="124"/>
      <c r="B50" s="125"/>
      <c r="C50" s="36"/>
      <c r="D50" s="126"/>
      <c r="E50" s="126"/>
      <c r="F50" s="127"/>
      <c r="G50" s="127"/>
      <c r="H50" s="127"/>
      <c r="I50" s="127"/>
    </row>
    <row r="51" spans="1:9" s="9" customFormat="1" ht="6" customHeight="1" x14ac:dyDescent="0.25">
      <c r="A51" s="34"/>
      <c r="B51" s="35"/>
      <c r="C51" s="36"/>
      <c r="D51" s="34"/>
      <c r="E51" s="34"/>
      <c r="F51" s="37"/>
      <c r="G51" s="38"/>
      <c r="H51" s="38"/>
      <c r="I51" s="38"/>
    </row>
    <row r="52" spans="1:9" s="1" customFormat="1" ht="24" customHeight="1" x14ac:dyDescent="0.25">
      <c r="A52" s="152" t="s">
        <v>152</v>
      </c>
      <c r="B52" s="152"/>
      <c r="C52" s="152"/>
      <c r="D52" s="152"/>
      <c r="E52" s="152"/>
      <c r="F52" s="152"/>
      <c r="G52" s="152"/>
      <c r="H52" s="152"/>
      <c r="I52" s="152"/>
    </row>
    <row r="53" spans="1:9" s="1" customFormat="1" ht="98.25" customHeight="1" x14ac:dyDescent="0.25">
      <c r="A53" s="153" t="s">
        <v>153</v>
      </c>
      <c r="B53" s="153"/>
      <c r="C53" s="153"/>
      <c r="D53" s="153"/>
      <c r="E53" s="153"/>
      <c r="F53" s="153"/>
      <c r="G53" s="153"/>
      <c r="H53" s="153"/>
      <c r="I53" s="153"/>
    </row>
    <row r="54" spans="1:9" s="1" customFormat="1" ht="93" customHeight="1" x14ac:dyDescent="0.25">
      <c r="A54" s="142" t="s">
        <v>154</v>
      </c>
      <c r="B54" s="142"/>
      <c r="C54" s="142"/>
      <c r="D54" s="142"/>
      <c r="E54" s="142"/>
      <c r="F54" s="142"/>
      <c r="G54" s="142"/>
      <c r="H54" s="142"/>
      <c r="I54" s="142"/>
    </row>
    <row r="55" spans="1:9" s="1" customFormat="1" ht="33.75" customHeight="1" x14ac:dyDescent="0.25">
      <c r="A55" s="142" t="s">
        <v>155</v>
      </c>
      <c r="B55" s="142"/>
      <c r="C55" s="142"/>
      <c r="D55" s="142"/>
      <c r="E55" s="142"/>
      <c r="F55" s="142"/>
      <c r="G55" s="142"/>
      <c r="H55" s="142"/>
      <c r="I55" s="142"/>
    </row>
    <row r="56" spans="1:9" s="1" customFormat="1" ht="23.25" customHeight="1" x14ac:dyDescent="0.25">
      <c r="A56" s="142" t="s">
        <v>156</v>
      </c>
      <c r="B56" s="142"/>
      <c r="C56" s="142"/>
      <c r="D56" s="142"/>
      <c r="E56" s="142"/>
      <c r="F56" s="142"/>
      <c r="G56" s="142"/>
      <c r="H56" s="142"/>
      <c r="I56" s="142"/>
    </row>
    <row r="57" spans="1:9" s="1" customFormat="1" ht="13.5" customHeight="1" x14ac:dyDescent="0.25">
      <c r="A57" s="142" t="s">
        <v>157</v>
      </c>
      <c r="B57" s="142"/>
      <c r="C57" s="142"/>
      <c r="D57" s="142"/>
      <c r="E57" s="142"/>
      <c r="F57" s="142"/>
      <c r="G57" s="142"/>
      <c r="H57" s="142"/>
      <c r="I57" s="142"/>
    </row>
    <row r="58" spans="1:9" s="1" customFormat="1" ht="14.25" customHeight="1" x14ac:dyDescent="0.25">
      <c r="A58" s="142" t="s">
        <v>158</v>
      </c>
      <c r="B58" s="142"/>
      <c r="C58" s="142"/>
      <c r="D58" s="142"/>
      <c r="E58" s="142"/>
      <c r="F58" s="142"/>
      <c r="G58" s="142"/>
      <c r="H58" s="142"/>
      <c r="I58" s="142"/>
    </row>
    <row r="59" spans="1:9" s="1" customFormat="1" ht="49.5" customHeight="1" x14ac:dyDescent="0.25">
      <c r="A59" s="142" t="s">
        <v>159</v>
      </c>
      <c r="B59" s="142"/>
      <c r="C59" s="142"/>
      <c r="D59" s="142"/>
      <c r="E59" s="142"/>
      <c r="F59" s="142"/>
      <c r="G59" s="142"/>
      <c r="H59" s="142"/>
      <c r="I59" s="142"/>
    </row>
    <row r="60" spans="1:9" s="1" customFormat="1" ht="20.25" customHeight="1" x14ac:dyDescent="0.3">
      <c r="A60" s="61"/>
      <c r="B60" s="62"/>
      <c r="C60" s="62"/>
      <c r="D60" s="62"/>
      <c r="E60" s="62"/>
      <c r="F60" s="62"/>
      <c r="G60" s="62"/>
      <c r="H60" s="62"/>
      <c r="I60" s="42"/>
    </row>
    <row r="61" spans="1:9" s="12" customFormat="1" ht="15.6" x14ac:dyDescent="0.3">
      <c r="A61" s="43" t="s">
        <v>129</v>
      </c>
      <c r="B61" s="63"/>
      <c r="C61" s="63"/>
      <c r="D61" s="63"/>
      <c r="E61" s="63"/>
      <c r="F61" s="49"/>
      <c r="G61" s="49"/>
      <c r="H61" s="49"/>
      <c r="I61" s="49"/>
    </row>
    <row r="62" spans="1:9" s="12" customFormat="1" ht="15.6" x14ac:dyDescent="0.3">
      <c r="A62" s="43" t="s">
        <v>119</v>
      </c>
      <c r="B62" s="63"/>
      <c r="C62" s="63"/>
      <c r="D62" s="63"/>
      <c r="E62" s="63"/>
      <c r="F62" s="49"/>
      <c r="G62" s="49"/>
      <c r="H62" s="49"/>
      <c r="I62" s="49"/>
    </row>
    <row r="63" spans="1:9" s="12" customFormat="1" ht="15.6" x14ac:dyDescent="0.3">
      <c r="A63" s="43"/>
      <c r="B63" s="63"/>
      <c r="C63" s="63"/>
      <c r="D63" s="63"/>
      <c r="E63" s="63"/>
      <c r="F63" s="49"/>
      <c r="G63" s="49"/>
      <c r="H63" s="49"/>
      <c r="I63" s="49"/>
    </row>
    <row r="64" spans="1:9" s="12" customFormat="1" ht="15.6" x14ac:dyDescent="0.3">
      <c r="A64" s="43" t="s">
        <v>139</v>
      </c>
      <c r="B64" s="63"/>
      <c r="C64" s="63"/>
      <c r="D64" s="63"/>
      <c r="E64" s="63"/>
      <c r="F64" s="49"/>
      <c r="G64" s="49"/>
      <c r="H64" s="49"/>
      <c r="I64" s="49"/>
    </row>
    <row r="65" spans="1:9" s="12" customFormat="1" ht="15.6" x14ac:dyDescent="0.3">
      <c r="A65" s="43" t="s">
        <v>85</v>
      </c>
      <c r="B65" s="63"/>
      <c r="C65" s="63"/>
      <c r="D65" s="63"/>
      <c r="E65" s="63"/>
      <c r="F65" s="49"/>
      <c r="G65" s="49"/>
      <c r="H65" s="49"/>
      <c r="I65" s="49"/>
    </row>
    <row r="66" spans="1:9" s="12" customFormat="1" ht="15.6" x14ac:dyDescent="0.3">
      <c r="A66" s="151">
        <f>'раздел 1'!H18</f>
        <v>44923</v>
      </c>
      <c r="B66" s="151"/>
      <c r="C66" s="63"/>
      <c r="D66" s="63"/>
      <c r="E66" s="63"/>
      <c r="F66" s="49"/>
      <c r="G66" s="49"/>
      <c r="H66" s="49"/>
      <c r="I66" s="49"/>
    </row>
    <row r="67" spans="1:9" s="12" customFormat="1" ht="15.6" x14ac:dyDescent="0.3">
      <c r="A67" s="29"/>
    </row>
  </sheetData>
  <sheetProtection formatCells="0" selectLockedCells="1"/>
  <mergeCells count="16">
    <mergeCell ref="A3:A5"/>
    <mergeCell ref="B3:B5"/>
    <mergeCell ref="C3:C5"/>
    <mergeCell ref="D3:D5"/>
    <mergeCell ref="F3:I3"/>
    <mergeCell ref="I4:I5"/>
    <mergeCell ref="E3:E5"/>
    <mergeCell ref="A59:I59"/>
    <mergeCell ref="A66:B66"/>
    <mergeCell ref="A52:I52"/>
    <mergeCell ref="A54:I54"/>
    <mergeCell ref="A55:I55"/>
    <mergeCell ref="A56:I56"/>
    <mergeCell ref="A57:I57"/>
    <mergeCell ref="A58:I58"/>
    <mergeCell ref="A53:I53"/>
  </mergeCells>
  <pageMargins left="0.70866141732283472" right="0.39370078740157483" top="0.74803149606299213" bottom="0.59055118110236227" header="0.31496062992125984" footer="0"/>
  <pageSetup paperSize="9" scale="74" orientation="portrait" r:id="rId1"/>
  <rowBreaks count="2" manualBreakCount="2">
    <brk id="14" max="8" man="1"/>
    <brk id="3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2022,2023,2024</vt:lpstr>
      <vt:lpstr>раздел 1</vt:lpstr>
      <vt:lpstr>раздел 2</vt:lpstr>
      <vt:lpstr>'раздел 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Чернышева Татьяна Владимировна</dc:creator>
  <cp:lastModifiedBy>Дарья Константиновна Солдаткина</cp:lastModifiedBy>
  <cp:lastPrinted>2022-01-26T01:12:07Z</cp:lastPrinted>
  <dcterms:created xsi:type="dcterms:W3CDTF">2020-01-28T01:48:28Z</dcterms:created>
  <dcterms:modified xsi:type="dcterms:W3CDTF">2022-12-26T01:53:42Z</dcterms:modified>
</cp:coreProperties>
</file>